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<sst xmlns="http://schemas.openxmlformats.org/spreadsheetml/2006/main" count="1061" uniqueCount="976">
  <si>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</si>
  <si>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</si>
  <si>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</si>
  <si>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</si>
  <si>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</si>
  <si>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</si>
  <si>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</si>
  <si>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</si>
  <si>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</si>
  <si>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</si>
  <si>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</si>
  <si>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</si>
  <si>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</si>
  <si>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</si>
  <si>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</si>
  <si>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</si>
  <si>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</si>
  <si>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</si>
  <si>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</si>
  <si>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</si>
  <si>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</si>
  <si>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</si>
  <si>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</si>
  <si>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</si>
  <si>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</si>
  <si>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</si>
  <si>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</si>
  <si>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</si>
  <si>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</si>
  <si>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</si>
  <si>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</si>
  <si>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</si>
  <si>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</si>
  <si>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</si>
  <si>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</si>
  <si>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</si>
  <si>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3131-523987,84
3210-3032220,84</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</si>
  <si>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</si>
  <si>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</si>
  <si>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</si>
  <si>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</si>
  <si>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</si>
  <si>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</si>
  <si>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</si>
  <si>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</si>
  <si>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</si>
  <si>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</si>
  <si>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</si>
  <si>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</si>
  <si>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</si>
  <si>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</si>
  <si>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</si>
  <si>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</si>
  <si>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</si>
  <si>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</si>
  <si>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</si>
  <si>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</si>
  <si>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</si>
  <si>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</si>
  <si>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</si>
  <si>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</si>
  <si>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</si>
  <si>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</si>
  <si>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</si>
  <si>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</si>
  <si>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</si>
  <si>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</si>
  <si>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</si>
  <si>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</si>
  <si>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</si>
  <si>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</si>
  <si>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</si>
  <si>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</si>
  <si>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</si>
  <si>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</si>
  <si>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</si>
  <si>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</si>
  <si>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</si>
  <si>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</si>
  <si>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</si>
  <si>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</si>
  <si>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</si>
  <si>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</si>
  <si>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</si>
  <si>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</si>
  <si>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</si>
  <si>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</si>
  <si>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</si>
  <si>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</si>
  <si>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</si>
  <si>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</si>
  <si>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</si>
  <si>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</si>
  <si>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</si>
  <si>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</si>
  <si>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</si>
  <si>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</si>
  <si>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</si>
  <si>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</si>
  <si>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</si>
  <si>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</si>
  <si>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</si>
  <si>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</si>
  <si>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</si>
  <si>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</si>
  <si>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</si>
  <si>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</si>
  <si>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</si>
  <si>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</si>
  <si>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</si>
  <si>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</si>
  <si>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</si>
  <si>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</si>
  <si>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</si>
  <si>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</si>
  <si>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</si>
  <si>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</si>
  <si>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</si>
  <si>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</si>
  <si>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</si>
  <si>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</si>
  <si>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</si>
  <si>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</si>
  <si>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</si>
  <si>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</si>
  <si>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</si>
  <si>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</si>
  <si>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</si>
  <si>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</si>
  <si>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</si>
  <si>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</si>
  <si>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</si>
  <si>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</si>
  <si>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</si>
  <si>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</si>
  <si>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</si>
  <si>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</si>
  <si>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</si>
  <si>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</si>
  <si>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</si>
  <si>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</si>
  <si>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</si>
  <si>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</si>
  <si>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</si>
  <si>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</si>
  <si>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</si>
  <si>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</si>
  <si>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</si>
  <si>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</si>
  <si>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</si>
  <si>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</si>
  <si>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</si>
  <si>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</si>
  <si>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</si>
  <si>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</si>
  <si>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</si>
  <si>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</si>
  <si>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</si>
  <si>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</si>
  <si>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</si>
  <si>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</si>
  <si>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</si>
  <si>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</si>
  <si>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</si>
  <si>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</si>
  <si>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</si>
  <si>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</si>
  <si>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</si>
  <si>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</si>
  <si>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</si>
  <si>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</si>
  <si>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</si>
  <si>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</si>
  <si>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</si>
  <si>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</si>
  <si>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</si>
  <si>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</si>
  <si>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</si>
  <si>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</si>
  <si>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</si>
  <si>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</si>
  <si>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</si>
  <si>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</si>
  <si>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</si>
  <si>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</si>
  <si>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</si>
  <si>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</si>
  <si>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</si>
  <si>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</si>
  <si>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</si>
  <si>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</si>
  <si>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</si>
  <si>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</si>
  <si>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</si>
  <si>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</si>
  <si>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</si>
  <si>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</si>
  <si>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</si>
  <si>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</si>
  <si>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</si>
  <si>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</si>
  <si>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</si>
  <si>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</si>
  <si>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</si>
  <si>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</si>
  <si>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</si>
  <si>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</si>
  <si>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</si>
  <si>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</si>
  <si>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</si>
  <si>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</si>
  <si>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</si>
  <si>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</si>
  <si>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</si>
  <si>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</si>
  <si>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</si>
  <si>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</si>
  <si>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</si>
  <si>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</si>
  <si>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</si>
  <si>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</si>
  <si>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</si>
  <si>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</si>
  <si>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</si>
  <si>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</si>
  <si>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</si>
  <si>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</si>
  <si>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</si>
  <si>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</si>
  <si>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</si>
  <si>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</si>
  <si>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</si>
  <si>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</si>
  <si>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</si>
  <si>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</si>
  <si>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</si>
  <si>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</si>
  <si>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</si>
  <si>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</si>
  <si>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</si>
  <si>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</si>
  <si>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</si>
  <si>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</si>
  <si>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</si>
  <si>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</si>
  <si>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</si>
  <si>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</si>
  <si>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</si>
  <si>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</si>
  <si>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</si>
  <si>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</si>
  <si>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</si>
  <si>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</si>
  <si>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</si>
  <si>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</si>
  <si>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</si>
  <si>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</si>
  <si>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</si>
  <si>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</si>
  <si>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</si>
  <si>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</si>
  <si>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</si>
  <si>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</si>
  <si>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</si>
  <si>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</si>
  <si>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</si>
  <si>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</si>
  <si>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</si>
  <si>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</si>
  <si>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</si>
  <si>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</si>
  <si>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</si>
  <si>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</si>
  <si>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</si>
  <si>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</si>
  <si>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</si>
  <si>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</si>
  <si>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</si>
  <si>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</si>
  <si>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Надійшло станом на 01.12.2015</t>
  </si>
  <si>
    <r>
      <t xml:space="preserve">Залишок коштів на рахунку на 01.12.2015 </t>
    </r>
    <r>
      <rPr>
        <b/>
        <sz val="9"/>
        <rFont val="Times New Roman"/>
        <family val="1"/>
      </rPr>
      <t>(без депозиту)</t>
    </r>
  </si>
  <si>
    <t>Розміщено на депозиті станом на 01.12.15</t>
  </si>
  <si>
    <t>Профінансовано на 01.12.2015</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</si>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</sst>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49" fontId="11" fillId="0" borderId="23" xfId="0" applyNumberFormat="1" applyFont="1" applyFill="1" applyBorder="1" applyAlignment="1">
      <alignment horizontal="center" vertical="center"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W7" sqref="W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456</v>
      </c>
      <c r="B2" s="343" t="s">
        <v>457</v>
      </c>
      <c r="C2" s="344"/>
      <c r="D2" s="344"/>
      <c r="E2" s="344"/>
      <c r="F2" s="344"/>
      <c r="G2" s="344"/>
      <c r="H2" s="344"/>
      <c r="I2" s="345"/>
      <c r="J2" s="150" t="s">
        <v>458</v>
      </c>
      <c r="K2" s="148" t="s">
        <v>459</v>
      </c>
      <c r="L2" s="148" t="s">
        <v>460</v>
      </c>
      <c r="M2" s="151" t="s">
        <v>461</v>
      </c>
      <c r="N2" s="151" t="s">
        <v>462</v>
      </c>
      <c r="O2" s="151" t="s">
        <v>463</v>
      </c>
      <c r="P2" s="151" t="s">
        <v>464</v>
      </c>
      <c r="Q2" s="151" t="s">
        <v>465</v>
      </c>
      <c r="R2" s="151" t="s">
        <v>324</v>
      </c>
      <c r="S2" s="151" t="s">
        <v>400</v>
      </c>
      <c r="T2" s="151" t="s">
        <v>401</v>
      </c>
      <c r="U2" s="151" t="s">
        <v>345</v>
      </c>
      <c r="V2" s="151" t="s">
        <v>346</v>
      </c>
      <c r="W2" s="152" t="s">
        <v>279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2" t="s">
        <v>661</v>
      </c>
      <c r="C3" s="353"/>
      <c r="D3" s="353"/>
      <c r="E3" s="353"/>
      <c r="F3" s="353"/>
      <c r="G3" s="353"/>
      <c r="H3" s="353"/>
      <c r="I3" s="354"/>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f>
        <v>618993.6800000003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2" t="s">
        <v>128</v>
      </c>
      <c r="C4" s="353"/>
      <c r="D4" s="353"/>
      <c r="E4" s="353"/>
      <c r="F4" s="353"/>
      <c r="G4" s="353"/>
      <c r="H4" s="353"/>
      <c r="I4" s="354"/>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f>
        <v>8213000.09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2" t="s">
        <v>129</v>
      </c>
      <c r="C5" s="353"/>
      <c r="D5" s="353"/>
      <c r="E5" s="353"/>
      <c r="F5" s="353"/>
      <c r="G5" s="353"/>
      <c r="H5" s="353"/>
      <c r="I5" s="354"/>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5" t="s">
        <v>347</v>
      </c>
      <c r="C6" s="356"/>
      <c r="D6" s="356"/>
      <c r="E6" s="356"/>
      <c r="F6" s="356"/>
      <c r="G6" s="356"/>
      <c r="H6" s="356"/>
      <c r="I6" s="357"/>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11124727.84</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8" t="s">
        <v>130</v>
      </c>
      <c r="C7" s="364"/>
      <c r="D7" s="364"/>
      <c r="E7" s="364"/>
      <c r="F7" s="364"/>
      <c r="G7" s="364"/>
      <c r="H7" s="364"/>
      <c r="I7" s="365"/>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f>
        <v>112734315.96000001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8" t="s">
        <v>403</v>
      </c>
      <c r="C8" s="289"/>
      <c r="D8" s="289"/>
      <c r="E8" s="289"/>
      <c r="F8" s="289"/>
      <c r="G8" s="289"/>
      <c r="H8" s="289"/>
      <c r="I8" s="290"/>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8" t="s">
        <v>131</v>
      </c>
      <c r="C9" s="364"/>
      <c r="D9" s="364"/>
      <c r="E9" s="364"/>
      <c r="F9" s="364"/>
      <c r="G9" s="364"/>
      <c r="H9" s="364"/>
      <c r="I9" s="365"/>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8" t="s">
        <v>141</v>
      </c>
      <c r="C10" s="359"/>
      <c r="D10" s="359"/>
      <c r="E10" s="359"/>
      <c r="F10" s="359"/>
      <c r="G10" s="359"/>
      <c r="H10" s="359"/>
      <c r="I10" s="360"/>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61" t="s">
        <v>348</v>
      </c>
      <c r="C11" s="362"/>
      <c r="D11" s="362"/>
      <c r="E11" s="362"/>
      <c r="F11" s="362"/>
      <c r="G11" s="362"/>
      <c r="H11" s="362"/>
      <c r="I11" s="363"/>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124892985.10000001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9" t="s">
        <v>349</v>
      </c>
      <c r="C12" s="350"/>
      <c r="D12" s="350"/>
      <c r="E12" s="350"/>
      <c r="F12" s="350"/>
      <c r="G12" s="350"/>
      <c r="H12" s="350"/>
      <c r="I12" s="351"/>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6" t="s">
        <v>280</v>
      </c>
      <c r="C13" s="347"/>
      <c r="D13" s="347"/>
      <c r="E13" s="347"/>
      <c r="F13" s="347"/>
      <c r="G13" s="347"/>
      <c r="H13" s="347"/>
      <c r="I13" s="348"/>
      <c r="J13" s="37">
        <f>J12+W11-W911-J14</f>
        <v>24079.92000003159</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6" t="s">
        <v>281</v>
      </c>
      <c r="C14" s="317"/>
      <c r="D14" s="317"/>
      <c r="E14" s="317"/>
      <c r="F14" s="317"/>
      <c r="G14" s="317"/>
      <c r="H14" s="317"/>
      <c r="I14" s="318"/>
      <c r="J14" s="37">
        <f>50132318.17+85000000+31800508.45-5000000+8500000-1400000-630000-755000-5200000-1660000-2220000-229000-1900000-1110000-691000-1417000-1740000-326000-3586000-1283000-6640000-91000-485000-5418000-2566000-695500-607000-1960000-1031500-541500-244800-693000-428354</f>
        <v>124884172.62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659</v>
      </c>
      <c r="C16" s="187" t="s">
        <v>652</v>
      </c>
      <c r="D16" s="187" t="s">
        <v>544</v>
      </c>
      <c r="E16" s="174" t="s">
        <v>783</v>
      </c>
      <c r="F16" s="174" t="s">
        <v>654</v>
      </c>
      <c r="G16" s="174" t="s">
        <v>655</v>
      </c>
      <c r="H16" s="174" t="s">
        <v>656</v>
      </c>
      <c r="I16" s="174" t="s">
        <v>660</v>
      </c>
      <c r="J16" s="176" t="s">
        <v>534</v>
      </c>
      <c r="K16" s="77" t="s">
        <v>555</v>
      </c>
      <c r="L16" s="77" t="s">
        <v>556</v>
      </c>
      <c r="M16" s="77" t="s">
        <v>557</v>
      </c>
      <c r="N16" s="77" t="s">
        <v>469</v>
      </c>
      <c r="O16" s="77" t="s">
        <v>470</v>
      </c>
      <c r="P16" s="77" t="s">
        <v>471</v>
      </c>
      <c r="Q16" s="77" t="s">
        <v>472</v>
      </c>
      <c r="R16" s="77" t="s">
        <v>473</v>
      </c>
      <c r="S16" s="77" t="s">
        <v>474</v>
      </c>
      <c r="T16" s="77" t="s">
        <v>475</v>
      </c>
      <c r="U16" s="77" t="s">
        <v>476</v>
      </c>
      <c r="V16" s="77" t="s">
        <v>477</v>
      </c>
      <c r="W16" s="77" t="s">
        <v>282</v>
      </c>
      <c r="X16" s="77" t="s">
        <v>350</v>
      </c>
    </row>
    <row r="17" spans="1:24" s="8" customFormat="1" ht="15.75">
      <c r="A17" s="7"/>
      <c r="B17" s="188"/>
      <c r="C17" s="189"/>
      <c r="D17" s="298" t="s">
        <v>612</v>
      </c>
      <c r="E17" s="299"/>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1664645.04</v>
      </c>
      <c r="X17" s="60">
        <f aca="true" t="shared" si="3" ref="X17:X80">J17-W17</f>
        <v>3832307.09</v>
      </c>
    </row>
    <row r="18" spans="1:24" s="8" customFormat="1" ht="15.75">
      <c r="A18" s="7"/>
      <c r="B18" s="319" t="s">
        <v>653</v>
      </c>
      <c r="C18" s="319" t="s">
        <v>651</v>
      </c>
      <c r="D18" s="310" t="s">
        <v>32</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1308009.51</v>
      </c>
      <c r="X18" s="184">
        <f t="shared" si="3"/>
        <v>2233942.62</v>
      </c>
    </row>
    <row r="19" spans="1:27" s="8" customFormat="1" ht="63">
      <c r="A19" s="7"/>
      <c r="B19" s="319"/>
      <c r="C19" s="319"/>
      <c r="D19" s="293"/>
      <c r="E19" s="54" t="s">
        <v>33</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770</v>
      </c>
    </row>
    <row r="20" spans="1:24" s="8" customFormat="1" ht="47.25">
      <c r="A20" s="7"/>
      <c r="B20" s="319"/>
      <c r="C20" s="319"/>
      <c r="D20" s="293"/>
      <c r="E20" s="28" t="s">
        <v>522</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19"/>
      <c r="C21" s="319"/>
      <c r="D21" s="293"/>
      <c r="E21" s="28" t="s">
        <v>523</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9"/>
      <c r="C22" s="319"/>
      <c r="D22" s="293"/>
      <c r="E22" s="28" t="s">
        <v>524</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9"/>
      <c r="C23" s="319"/>
      <c r="D23" s="293"/>
      <c r="E23" s="28" t="s">
        <v>525</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19"/>
      <c r="C24" s="319"/>
      <c r="D24" s="293"/>
      <c r="E24" s="28" t="s">
        <v>344</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9"/>
      <c r="C25" s="319"/>
      <c r="D25" s="293"/>
      <c r="E25" s="28" t="s">
        <v>47</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3"/>
        <v>534798.36</v>
      </c>
    </row>
    <row r="26" spans="1:24" s="8" customFormat="1" ht="63">
      <c r="A26" s="7"/>
      <c r="B26" s="319"/>
      <c r="C26" s="319"/>
      <c r="D26" s="293"/>
      <c r="E26" s="28" t="s">
        <v>336</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9"/>
      <c r="C27" s="319"/>
      <c r="D27" s="293"/>
      <c r="E27" s="28" t="s">
        <v>48</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9"/>
      <c r="C28" s="319"/>
      <c r="D28" s="293"/>
      <c r="E28" s="28" t="s">
        <v>917</v>
      </c>
      <c r="F28" s="55"/>
      <c r="G28" s="56"/>
      <c r="H28" s="213"/>
      <c r="I28" s="247">
        <v>3132</v>
      </c>
      <c r="J28" s="49">
        <v>340000</v>
      </c>
      <c r="K28" s="49"/>
      <c r="L28" s="49"/>
      <c r="M28" s="49"/>
      <c r="N28" s="49"/>
      <c r="O28" s="49"/>
      <c r="P28" s="49"/>
      <c r="Q28" s="49"/>
      <c r="R28" s="49"/>
      <c r="S28" s="49">
        <v>340000</v>
      </c>
      <c r="T28" s="49"/>
      <c r="U28" s="49"/>
      <c r="V28" s="49"/>
      <c r="W28" s="49">
        <v>167004.74</v>
      </c>
      <c r="X28" s="40">
        <f t="shared" si="3"/>
        <v>172995.26</v>
      </c>
    </row>
    <row r="29" spans="1:24" s="8" customFormat="1" ht="47.25">
      <c r="A29" s="7"/>
      <c r="B29" s="319"/>
      <c r="C29" s="319"/>
      <c r="D29" s="293"/>
      <c r="E29" s="28" t="s">
        <v>337</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19"/>
      <c r="C30" s="319"/>
      <c r="D30" s="293"/>
      <c r="E30" s="12" t="s">
        <v>865</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19"/>
      <c r="C31" s="319"/>
      <c r="D31" s="293"/>
      <c r="E31" s="12" t="s">
        <v>866</v>
      </c>
      <c r="F31" s="55"/>
      <c r="G31" s="56"/>
      <c r="H31" s="213"/>
      <c r="I31" s="247">
        <v>3110</v>
      </c>
      <c r="J31" s="49">
        <v>20000</v>
      </c>
      <c r="K31" s="49"/>
      <c r="L31" s="49"/>
      <c r="M31" s="49"/>
      <c r="N31" s="49"/>
      <c r="O31" s="49"/>
      <c r="P31" s="49"/>
      <c r="Q31" s="49"/>
      <c r="R31" s="49"/>
      <c r="S31" s="49"/>
      <c r="T31" s="49"/>
      <c r="U31" s="49">
        <v>20000</v>
      </c>
      <c r="V31" s="49"/>
      <c r="W31" s="49"/>
      <c r="X31" s="40">
        <f t="shared" si="3"/>
        <v>20000</v>
      </c>
    </row>
    <row r="32" spans="1:24" s="8" customFormat="1" ht="94.5">
      <c r="A32" s="7"/>
      <c r="B32" s="319"/>
      <c r="C32" s="319"/>
      <c r="D32" s="311"/>
      <c r="E32" s="28" t="s">
        <v>440</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24" t="s">
        <v>786</v>
      </c>
      <c r="C33" s="324" t="s">
        <v>603</v>
      </c>
      <c r="D33" s="323" t="s">
        <v>795</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356635.52999999997</v>
      </c>
      <c r="X33" s="184">
        <f t="shared" si="3"/>
        <v>1598364.47</v>
      </c>
    </row>
    <row r="34" spans="1:24" s="8" customFormat="1" ht="94.5">
      <c r="A34" s="7"/>
      <c r="B34" s="325"/>
      <c r="C34" s="325"/>
      <c r="D34" s="323"/>
      <c r="E34" s="28" t="s">
        <v>524</v>
      </c>
      <c r="F34" s="55"/>
      <c r="G34" s="56"/>
      <c r="H34" s="55"/>
      <c r="I34" s="284" t="s">
        <v>185</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25"/>
      <c r="C35" s="325"/>
      <c r="D35" s="323"/>
      <c r="E35" s="285" t="s">
        <v>703</v>
      </c>
      <c r="F35" s="55"/>
      <c r="G35" s="56"/>
      <c r="H35" s="55"/>
      <c r="I35" s="284">
        <v>3110</v>
      </c>
      <c r="J35" s="49">
        <v>300000</v>
      </c>
      <c r="K35" s="49"/>
      <c r="L35" s="49"/>
      <c r="M35" s="49"/>
      <c r="N35" s="49"/>
      <c r="O35" s="49"/>
      <c r="P35" s="49"/>
      <c r="Q35" s="49"/>
      <c r="R35" s="49"/>
      <c r="S35" s="49"/>
      <c r="T35" s="49">
        <v>300000</v>
      </c>
      <c r="U35" s="49"/>
      <c r="V35" s="49"/>
      <c r="W35" s="49"/>
      <c r="X35" s="40">
        <f t="shared" si="3"/>
        <v>300000</v>
      </c>
    </row>
    <row r="36" spans="1:24" s="8" customFormat="1" ht="31.5">
      <c r="A36" s="7"/>
      <c r="B36" s="326"/>
      <c r="C36" s="326"/>
      <c r="D36" s="323"/>
      <c r="E36" s="285" t="s">
        <v>916</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37" t="s">
        <v>441</v>
      </c>
      <c r="E37" s="338"/>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20" t="s">
        <v>653</v>
      </c>
      <c r="C38" s="320" t="s">
        <v>651</v>
      </c>
      <c r="D38" s="310" t="s">
        <v>32</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21"/>
      <c r="C39" s="321"/>
      <c r="D39" s="293"/>
      <c r="E39" s="28" t="s">
        <v>649</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21"/>
      <c r="C40" s="321"/>
      <c r="D40" s="293"/>
      <c r="E40" s="12" t="s">
        <v>867</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21"/>
      <c r="C41" s="321"/>
      <c r="D41" s="293"/>
      <c r="E41" s="12" t="s">
        <v>868</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21"/>
      <c r="C42" s="321"/>
      <c r="D42" s="293"/>
      <c r="E42" s="12" t="s">
        <v>869</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21"/>
      <c r="C43" s="321"/>
      <c r="D43" s="293"/>
      <c r="E43" s="31" t="s">
        <v>442</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21"/>
      <c r="C44" s="321"/>
      <c r="D44" s="293"/>
      <c r="E44" s="31" t="s">
        <v>64</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22"/>
      <c r="C45" s="322"/>
      <c r="D45" s="311"/>
      <c r="E45" s="31" t="s">
        <v>65</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8" t="s">
        <v>834</v>
      </c>
      <c r="E46" s="299"/>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35374460.370000005</v>
      </c>
      <c r="X46" s="60">
        <f t="shared" si="3"/>
        <v>27249251.569999985</v>
      </c>
    </row>
    <row r="47" spans="2:24" ht="15.75">
      <c r="B47" s="303" t="s">
        <v>787</v>
      </c>
      <c r="C47" s="303" t="s">
        <v>34</v>
      </c>
      <c r="D47" s="310" t="s">
        <v>753</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15719615.419999998</v>
      </c>
      <c r="X47" s="184">
        <f t="shared" si="3"/>
        <v>7306651.1000000015</v>
      </c>
    </row>
    <row r="48" spans="2:24" ht="63">
      <c r="B48" s="296"/>
      <c r="C48" s="296"/>
      <c r="D48" s="293"/>
      <c r="E48" s="267" t="s">
        <v>618</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6"/>
      <c r="C49" s="296"/>
      <c r="D49" s="293"/>
      <c r="E49" s="272" t="s">
        <v>35</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6"/>
      <c r="C50" s="296"/>
      <c r="D50" s="293"/>
      <c r="E50" s="267" t="s">
        <v>662</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6"/>
      <c r="C51" s="296"/>
      <c r="D51" s="293"/>
      <c r="E51" s="268" t="s">
        <v>60</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6"/>
      <c r="C52" s="296"/>
      <c r="D52" s="293"/>
      <c r="E52" s="268" t="s">
        <v>61</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6"/>
      <c r="C53" s="296"/>
      <c r="D53" s="293"/>
      <c r="E53" s="268" t="s">
        <v>62</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6"/>
      <c r="C54" s="296"/>
      <c r="D54" s="293"/>
      <c r="E54" s="268" t="s">
        <v>63</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6"/>
      <c r="C55" s="296"/>
      <c r="D55" s="293"/>
      <c r="E55" s="268" t="s">
        <v>677</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6"/>
      <c r="C56" s="296"/>
      <c r="D56" s="293"/>
      <c r="E56" s="268" t="s">
        <v>634</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6"/>
      <c r="C57" s="296"/>
      <c r="D57" s="293"/>
      <c r="E57" s="268" t="s">
        <v>635</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6"/>
      <c r="C58" s="296"/>
      <c r="D58" s="293"/>
      <c r="E58" s="268" t="s">
        <v>821</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6"/>
      <c r="C59" s="296"/>
      <c r="D59" s="293"/>
      <c r="E59" s="268" t="s">
        <v>216</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6"/>
      <c r="C60" s="296"/>
      <c r="D60" s="293"/>
      <c r="E60" s="268" t="s">
        <v>217</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6"/>
      <c r="C61" s="296"/>
      <c r="D61" s="293"/>
      <c r="E61" s="268" t="s">
        <v>218</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6"/>
      <c r="C62" s="296"/>
      <c r="D62" s="293"/>
      <c r="E62" s="268" t="s">
        <v>861</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6"/>
      <c r="C63" s="296"/>
      <c r="D63" s="293"/>
      <c r="E63" s="268" t="s">
        <v>885</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6"/>
      <c r="C64" s="296"/>
      <c r="D64" s="293"/>
      <c r="E64" s="268" t="s">
        <v>886</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6"/>
      <c r="C65" s="296"/>
      <c r="D65" s="293"/>
      <c r="E65" s="268" t="s">
        <v>887</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6"/>
      <c r="C66" s="296"/>
      <c r="D66" s="293"/>
      <c r="E66" s="267" t="s">
        <v>888</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6"/>
      <c r="C67" s="296"/>
      <c r="D67" s="293"/>
      <c r="E67" s="273" t="s">
        <v>889</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6"/>
      <c r="C68" s="296"/>
      <c r="D68" s="293"/>
      <c r="E68" s="274" t="s">
        <v>890</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6"/>
      <c r="C69" s="296"/>
      <c r="D69" s="293"/>
      <c r="E69" s="273" t="s">
        <v>891</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6"/>
      <c r="C70" s="296"/>
      <c r="D70" s="293"/>
      <c r="E70" s="274" t="s">
        <v>200</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6"/>
      <c r="C71" s="296"/>
      <c r="D71" s="293"/>
      <c r="E71" s="274" t="s">
        <v>508</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6"/>
      <c r="C72" s="296"/>
      <c r="D72" s="293"/>
      <c r="E72" s="266" t="s">
        <v>425</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6"/>
      <c r="C73" s="296"/>
      <c r="D73" s="293"/>
      <c r="E73" s="273" t="s">
        <v>954</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6"/>
      <c r="C74" s="296"/>
      <c r="D74" s="293"/>
      <c r="E74" s="273" t="s">
        <v>955</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6"/>
      <c r="C75" s="296"/>
      <c r="D75" s="293"/>
      <c r="E75" s="273" t="s">
        <v>956</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6"/>
      <c r="C76" s="296"/>
      <c r="D76" s="293"/>
      <c r="E76" s="273" t="s">
        <v>806</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6"/>
      <c r="C77" s="296"/>
      <c r="D77" s="293"/>
      <c r="E77" s="273" t="s">
        <v>535</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6"/>
      <c r="C78" s="296"/>
      <c r="D78" s="293"/>
      <c r="E78" s="274" t="s">
        <v>536</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6"/>
      <c r="C79" s="296"/>
      <c r="D79" s="293"/>
      <c r="E79" s="274" t="s">
        <v>737</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6"/>
      <c r="C80" s="296"/>
      <c r="D80" s="293"/>
      <c r="E80" s="273" t="s">
        <v>738</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6"/>
      <c r="C81" s="296"/>
      <c r="D81" s="293"/>
      <c r="E81" s="31" t="s">
        <v>763</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6"/>
      <c r="C82" s="296"/>
      <c r="D82" s="293"/>
      <c r="E82" s="31" t="s">
        <v>720</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6"/>
      <c r="C83" s="296"/>
      <c r="D83" s="293"/>
      <c r="E83" s="31" t="s">
        <v>619</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6"/>
      <c r="C84" s="296"/>
      <c r="D84" s="293"/>
      <c r="E84" s="31" t="s">
        <v>620</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6"/>
      <c r="C85" s="296"/>
      <c r="D85" s="293"/>
      <c r="E85" s="31" t="s">
        <v>722</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6"/>
      <c r="C86" s="296"/>
      <c r="D86" s="293"/>
      <c r="E86" s="31" t="s">
        <v>621</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6"/>
      <c r="C87" s="296"/>
      <c r="D87" s="293"/>
      <c r="E87" s="31" t="s">
        <v>622</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6"/>
      <c r="C88" s="296"/>
      <c r="D88" s="293"/>
      <c r="E88" s="31" t="s">
        <v>420</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f>
        <v>294045.14</v>
      </c>
      <c r="X88" s="40">
        <f t="shared" si="10"/>
        <v>12954.859999999986</v>
      </c>
    </row>
    <row r="89" spans="2:24" ht="47.25">
      <c r="B89" s="296"/>
      <c r="C89" s="296"/>
      <c r="D89" s="293"/>
      <c r="E89" s="31" t="s">
        <v>421</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6"/>
      <c r="C90" s="296"/>
      <c r="D90" s="293"/>
      <c r="E90" s="31" t="s">
        <v>311</v>
      </c>
      <c r="F90" s="45"/>
      <c r="G90" s="46"/>
      <c r="H90" s="216"/>
      <c r="I90" s="249">
        <v>3132</v>
      </c>
      <c r="J90" s="9">
        <f>110000-28000</f>
        <v>82000</v>
      </c>
      <c r="K90" s="200"/>
      <c r="L90" s="200"/>
      <c r="M90" s="200"/>
      <c r="N90" s="200"/>
      <c r="O90" s="200">
        <v>10000</v>
      </c>
      <c r="P90" s="200"/>
      <c r="Q90" s="200">
        <v>100000</v>
      </c>
      <c r="R90" s="200"/>
      <c r="S90" s="200"/>
      <c r="T90" s="200"/>
      <c r="U90" s="200">
        <v>-28000</v>
      </c>
      <c r="V90" s="200"/>
      <c r="W90" s="49"/>
      <c r="X90" s="40">
        <f t="shared" si="10"/>
        <v>82000</v>
      </c>
    </row>
    <row r="91" spans="2:24" ht="31.5">
      <c r="B91" s="296"/>
      <c r="C91" s="296"/>
      <c r="D91" s="293"/>
      <c r="E91" s="31" t="s">
        <v>312</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f>
        <v>199305.97999999998</v>
      </c>
      <c r="X91" s="40">
        <f t="shared" si="10"/>
        <v>1590694.02</v>
      </c>
    </row>
    <row r="92" spans="2:24" ht="31.5">
      <c r="B92" s="296"/>
      <c r="C92" s="296"/>
      <c r="D92" s="293"/>
      <c r="E92" s="31" t="s">
        <v>502</v>
      </c>
      <c r="F92" s="45"/>
      <c r="G92" s="46"/>
      <c r="H92" s="216"/>
      <c r="I92" s="249">
        <v>3110</v>
      </c>
      <c r="J92" s="9">
        <f>60000-39000</f>
        <v>21000</v>
      </c>
      <c r="K92" s="200"/>
      <c r="L92" s="200"/>
      <c r="M92" s="200"/>
      <c r="N92" s="200"/>
      <c r="O92" s="200"/>
      <c r="P92" s="200"/>
      <c r="Q92" s="200"/>
      <c r="R92" s="200">
        <v>60000</v>
      </c>
      <c r="S92" s="200"/>
      <c r="T92" s="200"/>
      <c r="U92" s="200">
        <v>-39000</v>
      </c>
      <c r="V92" s="200"/>
      <c r="W92" s="49"/>
      <c r="X92" s="40">
        <f t="shared" si="10"/>
        <v>21000</v>
      </c>
    </row>
    <row r="93" spans="2:24" ht="31.5">
      <c r="B93" s="296"/>
      <c r="C93" s="296"/>
      <c r="D93" s="293"/>
      <c r="E93" s="31" t="s">
        <v>492</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6"/>
      <c r="C94" s="296"/>
      <c r="D94" s="293"/>
      <c r="E94" s="12" t="s">
        <v>624</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6"/>
      <c r="C95" s="296"/>
      <c r="D95" s="293"/>
      <c r="E95" s="12" t="s">
        <v>252</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6"/>
      <c r="C96" s="296"/>
      <c r="D96" s="293"/>
      <c r="E96" s="12" t="s">
        <v>253</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6"/>
      <c r="C97" s="296"/>
      <c r="D97" s="293"/>
      <c r="E97" s="12" t="s">
        <v>251</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6"/>
      <c r="C98" s="296"/>
      <c r="D98" s="293"/>
      <c r="E98" s="12" t="s">
        <v>729</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6"/>
      <c r="C99" s="296"/>
      <c r="D99" s="293"/>
      <c r="E99" s="31" t="s">
        <v>730</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6"/>
      <c r="C100" s="296"/>
      <c r="D100" s="293"/>
      <c r="E100" s="31" t="s">
        <v>631</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6"/>
      <c r="C101" s="296"/>
      <c r="D101" s="293"/>
      <c r="E101" s="31" t="s">
        <v>70</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6"/>
      <c r="C102" s="296"/>
      <c r="D102" s="293"/>
      <c r="E102" s="65" t="s">
        <v>71</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6"/>
      <c r="C103" s="296"/>
      <c r="D103" s="293"/>
      <c r="E103" s="65" t="s">
        <v>493</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6"/>
      <c r="C104" s="296"/>
      <c r="D104" s="293"/>
      <c r="E104" s="67" t="s">
        <v>494</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6"/>
      <c r="C105" s="296"/>
      <c r="D105" s="293"/>
      <c r="E105" s="68" t="s">
        <v>495</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6"/>
      <c r="C106" s="296"/>
      <c r="D106" s="293"/>
      <c r="E106" s="67" t="s">
        <v>496</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6"/>
      <c r="C107" s="296"/>
      <c r="D107" s="293"/>
      <c r="E107" s="67" t="s">
        <v>940</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6"/>
      <c r="C108" s="296"/>
      <c r="D108" s="293"/>
      <c r="E108" s="31" t="s">
        <v>941</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6"/>
      <c r="C109" s="296"/>
      <c r="D109" s="293"/>
      <c r="E109" s="31" t="s">
        <v>685</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6"/>
      <c r="C110" s="296"/>
      <c r="D110" s="293"/>
      <c r="E110" s="31" t="s">
        <v>942</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6"/>
      <c r="C111" s="296"/>
      <c r="D111" s="293"/>
      <c r="E111" s="31" t="s">
        <v>943</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6"/>
      <c r="C112" s="296"/>
      <c r="D112" s="293"/>
      <c r="E112" s="31" t="s">
        <v>287</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6"/>
      <c r="C113" s="296"/>
      <c r="D113" s="293"/>
      <c r="E113" s="64" t="s">
        <v>288</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f>
        <v>330610</v>
      </c>
      <c r="X113" s="40">
        <f t="shared" si="10"/>
        <v>41790</v>
      </c>
    </row>
    <row r="114" spans="2:24" ht="47.25">
      <c r="B114" s="296"/>
      <c r="C114" s="296"/>
      <c r="D114" s="293"/>
      <c r="E114" s="64" t="s">
        <v>289</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6"/>
      <c r="C115" s="296"/>
      <c r="D115" s="293"/>
      <c r="E115" s="31" t="s">
        <v>610</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6"/>
      <c r="C116" s="296"/>
      <c r="D116" s="293"/>
      <c r="E116" s="69" t="s">
        <v>611</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6"/>
      <c r="C117" s="296"/>
      <c r="D117" s="293"/>
      <c r="E117" s="69" t="s">
        <v>640</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6"/>
      <c r="C118" s="296"/>
      <c r="D118" s="293"/>
      <c r="E118" s="31" t="s">
        <v>405</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6"/>
      <c r="C119" s="296"/>
      <c r="D119" s="293"/>
      <c r="E119" s="31" t="s">
        <v>835</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6"/>
      <c r="C120" s="296"/>
      <c r="D120" s="293"/>
      <c r="E120" s="31" t="s">
        <v>836</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6"/>
      <c r="C121" s="296"/>
      <c r="D121" s="293"/>
      <c r="E121" s="31" t="s">
        <v>315</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f>
        <v>198861</v>
      </c>
      <c r="X121" s="40">
        <f t="shared" si="10"/>
        <v>24139</v>
      </c>
    </row>
    <row r="122" spans="2:24" ht="63">
      <c r="B122" s="296"/>
      <c r="C122" s="296"/>
      <c r="D122" s="293"/>
      <c r="E122" s="31" t="s">
        <v>841</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6"/>
      <c r="C123" s="296"/>
      <c r="D123" s="293"/>
      <c r="E123" s="31" t="s">
        <v>637</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6"/>
      <c r="C124" s="296"/>
      <c r="D124" s="293"/>
      <c r="E124" s="31" t="s">
        <v>424</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6"/>
      <c r="C125" s="296"/>
      <c r="D125" s="293"/>
      <c r="E125" s="31" t="s">
        <v>42</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6"/>
      <c r="C126" s="296"/>
      <c r="D126" s="293"/>
      <c r="E126" s="31" t="s">
        <v>43</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6"/>
      <c r="C127" s="296"/>
      <c r="D127" s="293"/>
      <c r="E127" s="31" t="s">
        <v>44</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6"/>
      <c r="C128" s="296"/>
      <c r="D128" s="293"/>
      <c r="E128" s="31" t="s">
        <v>45</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6"/>
      <c r="C129" s="296"/>
      <c r="D129" s="293"/>
      <c r="E129" s="31" t="s">
        <v>483</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6"/>
      <c r="C130" s="296"/>
      <c r="D130" s="293"/>
      <c r="E130" s="31" t="s">
        <v>484</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6"/>
      <c r="C131" s="296"/>
      <c r="D131" s="293"/>
      <c r="E131" s="31" t="s">
        <v>970</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6"/>
      <c r="C132" s="296"/>
      <c r="D132" s="293"/>
      <c r="E132" s="31" t="s">
        <v>639</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6"/>
      <c r="C133" s="296"/>
      <c r="D133" s="293"/>
      <c r="E133" s="31" t="s">
        <v>498</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6"/>
      <c r="C134" s="296"/>
      <c r="D134" s="293"/>
      <c r="E134" s="31" t="s">
        <v>697</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6"/>
      <c r="C135" s="296"/>
      <c r="D135" s="293"/>
      <c r="E135" s="31" t="s">
        <v>499</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6"/>
      <c r="C136" s="296"/>
      <c r="D136" s="293"/>
      <c r="E136" s="31" t="s">
        <v>812</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6"/>
      <c r="C137" s="296"/>
      <c r="D137" s="293"/>
      <c r="E137" s="31" t="s">
        <v>813</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6"/>
      <c r="C138" s="296"/>
      <c r="D138" s="293"/>
      <c r="E138" s="31" t="s">
        <v>803</v>
      </c>
      <c r="F138" s="49"/>
      <c r="G138" s="18"/>
      <c r="H138" s="220"/>
      <c r="I138" s="249">
        <v>3132</v>
      </c>
      <c r="J138" s="21">
        <v>756000</v>
      </c>
      <c r="K138" s="49"/>
      <c r="L138" s="49"/>
      <c r="M138" s="49"/>
      <c r="N138" s="49"/>
      <c r="O138" s="49"/>
      <c r="P138" s="49"/>
      <c r="Q138" s="49"/>
      <c r="R138" s="49"/>
      <c r="S138" s="21">
        <v>756000</v>
      </c>
      <c r="T138" s="49"/>
      <c r="U138" s="49"/>
      <c r="V138" s="49"/>
      <c r="W138" s="49">
        <v>372700</v>
      </c>
      <c r="X138" s="40">
        <f t="shared" si="10"/>
        <v>383300</v>
      </c>
    </row>
    <row r="139" spans="2:24" ht="31.5">
      <c r="B139" s="296"/>
      <c r="C139" s="296"/>
      <c r="D139" s="293"/>
      <c r="E139" s="31" t="s">
        <v>804</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6"/>
      <c r="C140" s="296"/>
      <c r="D140" s="293"/>
      <c r="E140" s="31" t="s">
        <v>805</v>
      </c>
      <c r="F140" s="49"/>
      <c r="G140" s="18"/>
      <c r="H140" s="220"/>
      <c r="I140" s="249">
        <v>3132</v>
      </c>
      <c r="J140" s="21">
        <v>498000</v>
      </c>
      <c r="K140" s="49"/>
      <c r="L140" s="49"/>
      <c r="M140" s="49"/>
      <c r="N140" s="49"/>
      <c r="O140" s="49"/>
      <c r="P140" s="49"/>
      <c r="Q140" s="49"/>
      <c r="R140" s="49"/>
      <c r="S140" s="21">
        <v>498000</v>
      </c>
      <c r="T140" s="49"/>
      <c r="U140" s="49"/>
      <c r="V140" s="49"/>
      <c r="W140" s="49">
        <f>240677.5</f>
        <v>240677.5</v>
      </c>
      <c r="X140" s="40">
        <f t="shared" si="10"/>
        <v>257322.5</v>
      </c>
    </row>
    <row r="141" spans="2:24" ht="31.5">
      <c r="B141" s="296"/>
      <c r="C141" s="296"/>
      <c r="D141" s="293"/>
      <c r="E141" s="31" t="s">
        <v>208</v>
      </c>
      <c r="F141" s="49"/>
      <c r="G141" s="18"/>
      <c r="H141" s="220"/>
      <c r="I141" s="249">
        <v>3132</v>
      </c>
      <c r="J141" s="21">
        <v>207000</v>
      </c>
      <c r="K141" s="49"/>
      <c r="L141" s="49"/>
      <c r="M141" s="49"/>
      <c r="N141" s="49"/>
      <c r="O141" s="49"/>
      <c r="P141" s="49"/>
      <c r="Q141" s="49"/>
      <c r="R141" s="49"/>
      <c r="S141" s="21">
        <v>207000</v>
      </c>
      <c r="T141" s="49"/>
      <c r="U141" s="49"/>
      <c r="V141" s="49"/>
      <c r="W141" s="49">
        <f>133784.28+11823</f>
        <v>145607.28</v>
      </c>
      <c r="X141" s="40">
        <f t="shared" si="10"/>
        <v>61392.72</v>
      </c>
    </row>
    <row r="142" spans="2:24" ht="47.25">
      <c r="B142" s="296"/>
      <c r="C142" s="296"/>
      <c r="D142" s="293"/>
      <c r="E142" s="31" t="s">
        <v>209</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6"/>
      <c r="C143" s="296"/>
      <c r="D143" s="293"/>
      <c r="E143" s="31" t="s">
        <v>210</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6"/>
      <c r="C144" s="296"/>
      <c r="D144" s="293"/>
      <c r="E144" s="31" t="s">
        <v>211</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f>
        <v>199237</v>
      </c>
      <c r="X144" s="40">
        <f t="shared" si="10"/>
        <v>93763</v>
      </c>
    </row>
    <row r="145" spans="2:24" ht="47.25">
      <c r="B145" s="296"/>
      <c r="C145" s="296"/>
      <c r="D145" s="293"/>
      <c r="E145" s="31" t="s">
        <v>212</v>
      </c>
      <c r="F145" s="49"/>
      <c r="G145" s="18"/>
      <c r="H145" s="220"/>
      <c r="I145" s="249">
        <v>3132</v>
      </c>
      <c r="J145" s="21">
        <v>52000</v>
      </c>
      <c r="K145" s="49"/>
      <c r="L145" s="49"/>
      <c r="M145" s="49"/>
      <c r="N145" s="49"/>
      <c r="O145" s="49"/>
      <c r="P145" s="49"/>
      <c r="Q145" s="49"/>
      <c r="R145" s="49"/>
      <c r="S145" s="21">
        <v>52000</v>
      </c>
      <c r="T145" s="49"/>
      <c r="U145" s="49"/>
      <c r="V145" s="49"/>
      <c r="W145" s="49">
        <v>25535</v>
      </c>
      <c r="X145" s="40">
        <f aca="true" t="shared" si="12" ref="X145:X208">J145-W145</f>
        <v>26465</v>
      </c>
    </row>
    <row r="146" spans="2:24" ht="31.5">
      <c r="B146" s="296"/>
      <c r="C146" s="296"/>
      <c r="D146" s="293"/>
      <c r="E146" s="31" t="s">
        <v>213</v>
      </c>
      <c r="F146" s="49"/>
      <c r="G146" s="18"/>
      <c r="H146" s="220"/>
      <c r="I146" s="249">
        <v>3132</v>
      </c>
      <c r="J146" s="21">
        <v>298000</v>
      </c>
      <c r="K146" s="49"/>
      <c r="L146" s="49"/>
      <c r="M146" s="49"/>
      <c r="N146" s="49"/>
      <c r="O146" s="49"/>
      <c r="P146" s="49"/>
      <c r="Q146" s="49"/>
      <c r="R146" s="49"/>
      <c r="S146" s="21">
        <v>298000</v>
      </c>
      <c r="T146" s="49"/>
      <c r="U146" s="49"/>
      <c r="V146" s="49"/>
      <c r="W146" s="49">
        <f>203934.5+87400.5</f>
        <v>291335</v>
      </c>
      <c r="X146" s="40">
        <f t="shared" si="12"/>
        <v>6665</v>
      </c>
    </row>
    <row r="147" spans="2:24" ht="31.5">
      <c r="B147" s="296"/>
      <c r="C147" s="296"/>
      <c r="D147" s="293"/>
      <c r="E147" s="31" t="s">
        <v>214</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6"/>
      <c r="C148" s="296"/>
      <c r="D148" s="293"/>
      <c r="E148" s="31" t="s">
        <v>215</v>
      </c>
      <c r="F148" s="49"/>
      <c r="G148" s="18"/>
      <c r="H148" s="220"/>
      <c r="I148" s="249">
        <v>3132</v>
      </c>
      <c r="J148" s="21">
        <v>250000</v>
      </c>
      <c r="K148" s="49"/>
      <c r="L148" s="49"/>
      <c r="M148" s="49"/>
      <c r="N148" s="49"/>
      <c r="O148" s="49"/>
      <c r="P148" s="49"/>
      <c r="Q148" s="49"/>
      <c r="R148" s="49"/>
      <c r="S148" s="21">
        <v>250000</v>
      </c>
      <c r="T148" s="49"/>
      <c r="U148" s="49"/>
      <c r="V148" s="49"/>
      <c r="W148" s="49"/>
      <c r="X148" s="40">
        <f t="shared" si="12"/>
        <v>250000</v>
      </c>
    </row>
    <row r="149" spans="2:24" ht="31.5">
      <c r="B149" s="296"/>
      <c r="C149" s="296"/>
      <c r="D149" s="293"/>
      <c r="E149" s="31" t="s">
        <v>896</v>
      </c>
      <c r="F149" s="49"/>
      <c r="G149" s="18"/>
      <c r="H149" s="220"/>
      <c r="I149" s="249">
        <v>3132</v>
      </c>
      <c r="J149" s="21">
        <v>398000</v>
      </c>
      <c r="K149" s="49"/>
      <c r="L149" s="49"/>
      <c r="M149" s="49"/>
      <c r="N149" s="49"/>
      <c r="O149" s="49"/>
      <c r="P149" s="49"/>
      <c r="Q149" s="49"/>
      <c r="R149" s="49"/>
      <c r="S149" s="21">
        <v>398000</v>
      </c>
      <c r="T149" s="49"/>
      <c r="U149" s="49"/>
      <c r="V149" s="49"/>
      <c r="W149" s="49">
        <f>21640+261225.58</f>
        <v>282865.57999999996</v>
      </c>
      <c r="X149" s="40">
        <f t="shared" si="12"/>
        <v>115134.42000000004</v>
      </c>
    </row>
    <row r="150" spans="2:24" ht="47.25">
      <c r="B150" s="296"/>
      <c r="C150" s="296"/>
      <c r="D150" s="293"/>
      <c r="E150" s="31" t="s">
        <v>897</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6"/>
      <c r="C151" s="296"/>
      <c r="D151" s="293"/>
      <c r="E151" s="31" t="s">
        <v>898</v>
      </c>
      <c r="F151" s="49"/>
      <c r="G151" s="18"/>
      <c r="H151" s="220"/>
      <c r="I151" s="249">
        <v>3132</v>
      </c>
      <c r="J151" s="21">
        <v>121000</v>
      </c>
      <c r="K151" s="49"/>
      <c r="L151" s="49"/>
      <c r="M151" s="49"/>
      <c r="N151" s="49"/>
      <c r="O151" s="49"/>
      <c r="P151" s="49"/>
      <c r="Q151" s="49"/>
      <c r="R151" s="49"/>
      <c r="S151" s="21">
        <v>121000</v>
      </c>
      <c r="T151" s="49"/>
      <c r="U151" s="49"/>
      <c r="V151" s="49"/>
      <c r="W151" s="49">
        <f>97621</f>
        <v>97621</v>
      </c>
      <c r="X151" s="40">
        <f t="shared" si="12"/>
        <v>23379</v>
      </c>
    </row>
    <row r="152" spans="2:24" ht="15.75">
      <c r="B152" s="296"/>
      <c r="C152" s="296"/>
      <c r="D152" s="293"/>
      <c r="E152" s="31" t="s">
        <v>52</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6"/>
      <c r="C153" s="296"/>
      <c r="D153" s="293"/>
      <c r="E153" s="31" t="s">
        <v>76</v>
      </c>
      <c r="F153" s="49"/>
      <c r="G153" s="18"/>
      <c r="H153" s="220"/>
      <c r="I153" s="249">
        <v>3132</v>
      </c>
      <c r="J153" s="21">
        <v>148750</v>
      </c>
      <c r="K153" s="49"/>
      <c r="L153" s="49"/>
      <c r="M153" s="49"/>
      <c r="N153" s="49"/>
      <c r="O153" s="49"/>
      <c r="P153" s="49"/>
      <c r="Q153" s="49"/>
      <c r="R153" s="49"/>
      <c r="S153" s="49"/>
      <c r="T153" s="49">
        <v>148750</v>
      </c>
      <c r="U153" s="49"/>
      <c r="V153" s="49"/>
      <c r="W153" s="49">
        <f>101678.5+43576.5</f>
        <v>145255</v>
      </c>
      <c r="X153" s="40">
        <f t="shared" si="12"/>
        <v>3495</v>
      </c>
    </row>
    <row r="154" spans="2:24" ht="47.25">
      <c r="B154" s="296"/>
      <c r="C154" s="296"/>
      <c r="D154" s="293"/>
      <c r="E154" s="31" t="s">
        <v>75</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6"/>
      <c r="C155" s="296"/>
      <c r="D155" s="293"/>
      <c r="E155" s="31" t="s">
        <v>702</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6"/>
      <c r="C156" s="296"/>
      <c r="D156" s="293"/>
      <c r="E156" s="31" t="s">
        <v>77</v>
      </c>
      <c r="F156" s="49"/>
      <c r="G156" s="18"/>
      <c r="H156" s="220"/>
      <c r="I156" s="249">
        <v>3132</v>
      </c>
      <c r="J156" s="21">
        <v>70000</v>
      </c>
      <c r="K156" s="49"/>
      <c r="L156" s="49"/>
      <c r="M156" s="49"/>
      <c r="N156" s="49"/>
      <c r="O156" s="49"/>
      <c r="P156" s="49"/>
      <c r="Q156" s="49"/>
      <c r="R156" s="49"/>
      <c r="S156" s="49"/>
      <c r="T156" s="49">
        <v>70000</v>
      </c>
      <c r="U156" s="49"/>
      <c r="V156" s="49"/>
      <c r="W156" s="49"/>
      <c r="X156" s="40">
        <f t="shared" si="12"/>
        <v>70000</v>
      </c>
    </row>
    <row r="157" spans="2:24" ht="47.25">
      <c r="B157" s="296"/>
      <c r="C157" s="296"/>
      <c r="D157" s="293"/>
      <c r="E157" s="31" t="s">
        <v>78</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6"/>
      <c r="C158" s="296"/>
      <c r="D158" s="293"/>
      <c r="E158" s="31" t="s">
        <v>874</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6"/>
      <c r="C159" s="296"/>
      <c r="D159" s="293"/>
      <c r="E159" s="31" t="s">
        <v>873</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6"/>
      <c r="C160" s="296"/>
      <c r="D160" s="311"/>
      <c r="E160" s="31" t="s">
        <v>485</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303" t="s">
        <v>788</v>
      </c>
      <c r="C161" s="303" t="s">
        <v>705</v>
      </c>
      <c r="D161" s="310" t="s">
        <v>704</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12779070.86</v>
      </c>
      <c r="X161" s="184">
        <f t="shared" si="12"/>
        <v>10569763.91</v>
      </c>
    </row>
    <row r="162" spans="2:24" ht="78.75">
      <c r="B162" s="296"/>
      <c r="C162" s="296"/>
      <c r="D162" s="293"/>
      <c r="E162" s="266" t="s">
        <v>486</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6"/>
      <c r="C163" s="296"/>
      <c r="D163" s="293"/>
      <c r="E163" s="267" t="s">
        <v>487</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6"/>
      <c r="C164" s="296"/>
      <c r="D164" s="293"/>
      <c r="E164" s="268" t="s">
        <v>644</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6"/>
      <c r="C165" s="296"/>
      <c r="D165" s="293"/>
      <c r="E165" s="269" t="s">
        <v>645</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6"/>
      <c r="C166" s="296"/>
      <c r="D166" s="293"/>
      <c r="E166" s="270" t="s">
        <v>112</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6"/>
      <c r="C167" s="296"/>
      <c r="D167" s="293"/>
      <c r="E167" s="270" t="s">
        <v>113</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6"/>
      <c r="C168" s="296"/>
      <c r="D168" s="293"/>
      <c r="E168" s="270" t="s">
        <v>114</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6"/>
      <c r="C169" s="296"/>
      <c r="D169" s="293"/>
      <c r="E169" s="270" t="s">
        <v>115</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6"/>
      <c r="C170" s="296"/>
      <c r="D170" s="293"/>
      <c r="E170" s="270" t="s">
        <v>234</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6"/>
      <c r="C171" s="296"/>
      <c r="D171" s="293"/>
      <c r="E171" s="270" t="s">
        <v>235</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6"/>
      <c r="C172" s="296"/>
      <c r="D172" s="293"/>
      <c r="E172" s="267" t="s">
        <v>236</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6"/>
      <c r="C173" s="296"/>
      <c r="D173" s="293"/>
      <c r="E173" s="271" t="s">
        <v>237</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6"/>
      <c r="C174" s="296"/>
      <c r="D174" s="293"/>
      <c r="E174" s="272" t="s">
        <v>238</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6"/>
      <c r="C175" s="296"/>
      <c r="D175" s="293"/>
      <c r="E175" s="272" t="s">
        <v>239</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6"/>
      <c r="C176" s="296"/>
      <c r="D176" s="293"/>
      <c r="E176" s="267" t="s">
        <v>240</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6"/>
      <c r="C177" s="296"/>
      <c r="D177" s="293"/>
      <c r="E177" s="268" t="s">
        <v>241</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6"/>
      <c r="C178" s="296"/>
      <c r="D178" s="293"/>
      <c r="E178" s="268" t="s">
        <v>242</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6"/>
      <c r="C179" s="296"/>
      <c r="D179" s="293"/>
      <c r="E179" s="268" t="s">
        <v>243</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6"/>
      <c r="C180" s="296"/>
      <c r="D180" s="293"/>
      <c r="E180" s="268" t="s">
        <v>244</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6"/>
      <c r="C181" s="296"/>
      <c r="D181" s="293"/>
      <c r="E181" s="267" t="s">
        <v>883</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6"/>
      <c r="C182" s="296"/>
      <c r="D182" s="293"/>
      <c r="E182" s="267" t="s">
        <v>884</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6"/>
      <c r="C183" s="296"/>
      <c r="D183" s="293"/>
      <c r="E183" s="268" t="s">
        <v>260</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6"/>
      <c r="C184" s="296"/>
      <c r="D184" s="293"/>
      <c r="E184" s="268" t="s">
        <v>261</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6"/>
      <c r="C185" s="296"/>
      <c r="D185" s="293"/>
      <c r="E185" s="267" t="s">
        <v>262</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6"/>
      <c r="C186" s="296"/>
      <c r="D186" s="293"/>
      <c r="E186" s="272" t="s">
        <v>833</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6"/>
      <c r="C187" s="296"/>
      <c r="D187" s="293"/>
      <c r="E187" s="266" t="s">
        <v>843</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6"/>
      <c r="C188" s="296"/>
      <c r="D188" s="293"/>
      <c r="E188" s="271" t="s">
        <v>844</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6"/>
      <c r="C189" s="296"/>
      <c r="D189" s="293"/>
      <c r="E189" s="272" t="s">
        <v>913</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6"/>
      <c r="C190" s="296"/>
      <c r="D190" s="293"/>
      <c r="E190" s="272" t="s">
        <v>168</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6"/>
      <c r="C191" s="296"/>
      <c r="D191" s="293"/>
      <c r="E191" s="272" t="s">
        <v>169</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6"/>
      <c r="C192" s="296"/>
      <c r="D192" s="293"/>
      <c r="E192" s="272" t="s">
        <v>170</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6"/>
      <c r="C193" s="296"/>
      <c r="D193" s="293"/>
      <c r="E193" s="267" t="s">
        <v>320</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6"/>
      <c r="C194" s="296"/>
      <c r="D194" s="293"/>
      <c r="E194" s="47" t="s">
        <v>957</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6"/>
      <c r="C195" s="296"/>
      <c r="D195" s="293"/>
      <c r="E195" s="47" t="s">
        <v>203</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6"/>
      <c r="C196" s="296"/>
      <c r="D196" s="293"/>
      <c r="E196" s="47" t="s">
        <v>293</v>
      </c>
      <c r="F196" s="45"/>
      <c r="G196" s="46"/>
      <c r="H196" s="216"/>
      <c r="I196" s="249">
        <v>3110</v>
      </c>
      <c r="J196" s="9">
        <v>179200</v>
      </c>
      <c r="K196" s="49"/>
      <c r="L196" s="49"/>
      <c r="M196" s="49"/>
      <c r="N196" s="49"/>
      <c r="O196" s="49"/>
      <c r="P196" s="49"/>
      <c r="Q196" s="49"/>
      <c r="R196" s="49"/>
      <c r="S196" s="49"/>
      <c r="T196" s="49">
        <v>179200</v>
      </c>
      <c r="U196" s="49"/>
      <c r="V196" s="49"/>
      <c r="W196" s="49"/>
      <c r="X196" s="40">
        <f t="shared" si="12"/>
        <v>179200</v>
      </c>
    </row>
    <row r="197" spans="2:24" ht="47.25">
      <c r="B197" s="296"/>
      <c r="C197" s="296"/>
      <c r="D197" s="293"/>
      <c r="E197" s="31" t="s">
        <v>488</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6"/>
      <c r="C198" s="296"/>
      <c r="D198" s="293"/>
      <c r="E198" s="31" t="s">
        <v>489</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6"/>
      <c r="C199" s="296"/>
      <c r="D199" s="293"/>
      <c r="E199" s="73" t="s">
        <v>490</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6"/>
      <c r="C200" s="296"/>
      <c r="D200" s="293"/>
      <c r="E200" s="74" t="s">
        <v>491</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6"/>
      <c r="C201" s="296"/>
      <c r="D201" s="293"/>
      <c r="E201" s="67" t="s">
        <v>175</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6"/>
      <c r="C202" s="296"/>
      <c r="D202" s="293"/>
      <c r="E202" s="67" t="s">
        <v>586</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f>
        <v>148982.4</v>
      </c>
      <c r="X202" s="40">
        <f t="shared" si="12"/>
        <v>25017.600000000006</v>
      </c>
    </row>
    <row r="203" spans="2:24" ht="47.25">
      <c r="B203" s="296"/>
      <c r="C203" s="296"/>
      <c r="D203" s="293"/>
      <c r="E203" s="67" t="s">
        <v>593</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6"/>
      <c r="C204" s="296"/>
      <c r="D204" s="293"/>
      <c r="E204" s="67" t="s">
        <v>594</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6"/>
      <c r="C205" s="296"/>
      <c r="D205" s="293"/>
      <c r="E205" s="67" t="s">
        <v>595</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6"/>
      <c r="C206" s="296"/>
      <c r="D206" s="293"/>
      <c r="E206" s="67" t="s">
        <v>176</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6"/>
      <c r="C207" s="296"/>
      <c r="D207" s="293"/>
      <c r="E207" s="67" t="s">
        <v>960</v>
      </c>
      <c r="F207" s="49"/>
      <c r="G207" s="18"/>
      <c r="H207" s="217"/>
      <c r="I207" s="249">
        <v>3132</v>
      </c>
      <c r="J207" s="21">
        <v>145000</v>
      </c>
      <c r="K207" s="200"/>
      <c r="L207" s="200"/>
      <c r="M207" s="200"/>
      <c r="N207" s="200"/>
      <c r="O207" s="200"/>
      <c r="P207" s="200"/>
      <c r="Q207" s="200">
        <v>145000</v>
      </c>
      <c r="R207" s="200"/>
      <c r="S207" s="200"/>
      <c r="T207" s="200"/>
      <c r="U207" s="200"/>
      <c r="V207" s="200"/>
      <c r="W207" s="49">
        <f>1758.33+66066.51</f>
        <v>67824.84</v>
      </c>
      <c r="X207" s="40">
        <f t="shared" si="12"/>
        <v>77175.16</v>
      </c>
    </row>
    <row r="208" spans="2:24" ht="47.25">
      <c r="B208" s="296"/>
      <c r="C208" s="296"/>
      <c r="D208" s="293"/>
      <c r="E208" s="67" t="s">
        <v>961</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6"/>
      <c r="C209" s="296"/>
      <c r="D209" s="293"/>
      <c r="E209" s="67" t="s">
        <v>962</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6"/>
      <c r="C210" s="296"/>
      <c r="D210" s="293"/>
      <c r="E210" s="67" t="s">
        <v>963</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6"/>
      <c r="C211" s="296"/>
      <c r="D211" s="293"/>
      <c r="E211" s="67" t="s">
        <v>964</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6"/>
      <c r="C212" s="296"/>
      <c r="D212" s="293"/>
      <c r="E212" s="67" t="s">
        <v>965</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6"/>
      <c r="C213" s="296"/>
      <c r="D213" s="293"/>
      <c r="E213" s="67" t="s">
        <v>966</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f>
        <v>46197</v>
      </c>
      <c r="X213" s="40">
        <f t="shared" si="14"/>
        <v>1083803</v>
      </c>
    </row>
    <row r="214" spans="2:24" ht="31.5">
      <c r="B214" s="296"/>
      <c r="C214" s="296"/>
      <c r="D214" s="293"/>
      <c r="E214" s="67" t="s">
        <v>876</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6"/>
      <c r="C215" s="296"/>
      <c r="D215" s="293"/>
      <c r="E215" s="67" t="s">
        <v>197</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6"/>
      <c r="C216" s="296"/>
      <c r="D216" s="293"/>
      <c r="E216" s="67" t="s">
        <v>316</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6"/>
      <c r="C217" s="296"/>
      <c r="D217" s="293"/>
      <c r="E217" s="67" t="s">
        <v>317</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6"/>
      <c r="C218" s="296"/>
      <c r="D218" s="293"/>
      <c r="E218" s="67" t="s">
        <v>893</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6"/>
      <c r="C219" s="296"/>
      <c r="D219" s="293"/>
      <c r="E219" s="31" t="s">
        <v>318</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6"/>
      <c r="C220" s="296"/>
      <c r="D220" s="293"/>
      <c r="E220" s="67" t="s">
        <v>319</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6"/>
      <c r="C221" s="296"/>
      <c r="D221" s="293"/>
      <c r="E221" s="67" t="s">
        <v>972</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f>
        <v>479350</v>
      </c>
      <c r="X221" s="40">
        <f t="shared" si="14"/>
        <v>566650</v>
      </c>
    </row>
    <row r="222" spans="2:24" ht="47.25">
      <c r="B222" s="296"/>
      <c r="C222" s="296"/>
      <c r="D222" s="293"/>
      <c r="E222" s="67" t="s">
        <v>877</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6"/>
      <c r="C223" s="296"/>
      <c r="D223" s="293"/>
      <c r="E223" s="67" t="s">
        <v>723</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6"/>
      <c r="C224" s="296"/>
      <c r="D224" s="293"/>
      <c r="E224" s="65" t="s">
        <v>504</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f>
        <v>690722.16</v>
      </c>
      <c r="X224" s="40">
        <f t="shared" si="14"/>
        <v>359277.83999999997</v>
      </c>
    </row>
    <row r="225" spans="2:24" ht="31.5" hidden="1">
      <c r="B225" s="296"/>
      <c r="C225" s="296"/>
      <c r="D225" s="293"/>
      <c r="E225" s="65" t="s">
        <v>202</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6"/>
      <c r="C226" s="296"/>
      <c r="D226" s="293"/>
      <c r="E226" s="67" t="s">
        <v>198</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v>55800</v>
      </c>
      <c r="X226" s="40">
        <f t="shared" si="14"/>
        <v>279200</v>
      </c>
    </row>
    <row r="227" spans="2:24" ht="31.5">
      <c r="B227" s="296"/>
      <c r="C227" s="296"/>
      <c r="D227" s="293"/>
      <c r="E227" s="31" t="s">
        <v>199</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6"/>
      <c r="C228" s="296"/>
      <c r="D228" s="293"/>
      <c r="E228" s="67" t="s">
        <v>366</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6"/>
      <c r="C229" s="296"/>
      <c r="D229" s="293"/>
      <c r="E229" s="74" t="s">
        <v>818</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6"/>
      <c r="C230" s="296"/>
      <c r="D230" s="293"/>
      <c r="E230" s="31" t="s">
        <v>819</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6"/>
      <c r="C231" s="296"/>
      <c r="D231" s="293"/>
      <c r="E231" s="31" t="s">
        <v>820</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6"/>
      <c r="C232" s="296"/>
      <c r="D232" s="293"/>
      <c r="E232" s="75" t="s">
        <v>641</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6"/>
      <c r="C233" s="296"/>
      <c r="D233" s="293"/>
      <c r="E233" s="31" t="s">
        <v>642</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6"/>
      <c r="C234" s="296"/>
      <c r="D234" s="293"/>
      <c r="E234" s="31" t="s">
        <v>313</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6"/>
      <c r="C235" s="296"/>
      <c r="D235" s="293"/>
      <c r="E235" s="31" t="s">
        <v>355</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6"/>
      <c r="C236" s="296"/>
      <c r="D236" s="293"/>
      <c r="E236" s="31" t="s">
        <v>356</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6"/>
      <c r="C237" s="296"/>
      <c r="D237" s="293"/>
      <c r="E237" s="31" t="s">
        <v>357</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f>
        <v>42001.9</v>
      </c>
      <c r="X237" s="40">
        <f t="shared" si="14"/>
        <v>37998.1</v>
      </c>
    </row>
    <row r="238" spans="2:24" ht="31.5">
      <c r="B238" s="296"/>
      <c r="C238" s="296"/>
      <c r="D238" s="293"/>
      <c r="E238" s="31" t="s">
        <v>358</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6"/>
      <c r="C239" s="296"/>
      <c r="D239" s="293"/>
      <c r="E239" s="31" t="s">
        <v>359</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v>100500</v>
      </c>
      <c r="X239" s="40">
        <f t="shared" si="14"/>
        <v>501500</v>
      </c>
    </row>
    <row r="240" spans="2:24" ht="47.25">
      <c r="B240" s="296"/>
      <c r="C240" s="296"/>
      <c r="D240" s="293"/>
      <c r="E240" s="31" t="s">
        <v>360</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6"/>
      <c r="C241" s="296"/>
      <c r="D241" s="293"/>
      <c r="E241" s="31" t="s">
        <v>232</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6"/>
      <c r="C242" s="296"/>
      <c r="D242" s="293"/>
      <c r="E242" s="31" t="s">
        <v>233</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6"/>
      <c r="C243" s="296"/>
      <c r="D243" s="293"/>
      <c r="E243" s="31" t="s">
        <v>774</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6"/>
      <c r="C244" s="296"/>
      <c r="D244" s="293"/>
      <c r="E244" s="31" t="s">
        <v>775</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6"/>
      <c r="C245" s="296"/>
      <c r="D245" s="293"/>
      <c r="E245" s="31" t="s">
        <v>776</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6"/>
      <c r="C246" s="296"/>
      <c r="D246" s="293"/>
      <c r="E246" s="31" t="s">
        <v>777</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6"/>
      <c r="C247" s="296"/>
      <c r="D247" s="293"/>
      <c r="E247" s="31" t="s">
        <v>848</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f>
        <v>312216</v>
      </c>
      <c r="X247" s="40">
        <f t="shared" si="14"/>
        <v>253784</v>
      </c>
    </row>
    <row r="248" spans="2:24" ht="47.25">
      <c r="B248" s="296"/>
      <c r="C248" s="296"/>
      <c r="D248" s="293"/>
      <c r="E248" s="31" t="s">
        <v>849</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f>
        <v>966519.4</v>
      </c>
      <c r="X248" s="40">
        <f t="shared" si="14"/>
        <v>53480.59999999998</v>
      </c>
    </row>
    <row r="249" spans="2:24" ht="47.25">
      <c r="B249" s="296"/>
      <c r="C249" s="296"/>
      <c r="D249" s="293"/>
      <c r="E249" s="31" t="s">
        <v>850</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6"/>
      <c r="C250" s="296"/>
      <c r="D250" s="293"/>
      <c r="E250" s="31" t="s">
        <v>851</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v>24827.9</v>
      </c>
      <c r="X250" s="40">
        <f t="shared" si="14"/>
        <v>75172.1</v>
      </c>
    </row>
    <row r="251" spans="2:24" ht="31.5">
      <c r="B251" s="296"/>
      <c r="C251" s="296"/>
      <c r="D251" s="293"/>
      <c r="E251" s="31" t="s">
        <v>368</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6"/>
      <c r="C252" s="296"/>
      <c r="D252" s="293"/>
      <c r="E252" s="31" t="s">
        <v>852</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6"/>
      <c r="C253" s="296"/>
      <c r="D253" s="293"/>
      <c r="E253" s="31" t="s">
        <v>367</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6"/>
      <c r="C254" s="296"/>
      <c r="D254" s="293"/>
      <c r="E254" s="31" t="s">
        <v>853</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6"/>
      <c r="C255" s="296"/>
      <c r="D255" s="293"/>
      <c r="E255" s="31" t="s">
        <v>854</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6"/>
      <c r="C256" s="296"/>
      <c r="D256" s="293"/>
      <c r="E256" s="31" t="s">
        <v>312</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f>
        <v>11680</v>
      </c>
      <c r="X256" s="40">
        <f t="shared" si="14"/>
        <v>355320</v>
      </c>
    </row>
    <row r="257" spans="2:24" ht="47.25">
      <c r="B257" s="296"/>
      <c r="C257" s="296"/>
      <c r="D257" s="293"/>
      <c r="E257" s="31" t="s">
        <v>968</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6"/>
      <c r="C258" s="296"/>
      <c r="D258" s="293"/>
      <c r="E258" s="31" t="s">
        <v>969</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6"/>
      <c r="C259" s="296"/>
      <c r="D259" s="293"/>
      <c r="E259" s="31" t="s">
        <v>975</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6"/>
      <c r="C260" s="296"/>
      <c r="D260" s="293"/>
      <c r="E260" s="31" t="s">
        <v>422</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6"/>
      <c r="C261" s="296"/>
      <c r="D261" s="293"/>
      <c r="E261" s="29" t="s">
        <v>907</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6"/>
      <c r="C262" s="296"/>
      <c r="D262" s="293"/>
      <c r="E262" s="29" t="s">
        <v>908</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6"/>
      <c r="C263" s="296"/>
      <c r="D263" s="293"/>
      <c r="E263" s="29" t="s">
        <v>225</v>
      </c>
      <c r="F263" s="49"/>
      <c r="G263" s="18"/>
      <c r="H263" s="220"/>
      <c r="I263" s="249">
        <v>3132</v>
      </c>
      <c r="J263" s="21">
        <v>223000</v>
      </c>
      <c r="K263" s="49"/>
      <c r="L263" s="49"/>
      <c r="M263" s="49"/>
      <c r="N263" s="49"/>
      <c r="O263" s="49"/>
      <c r="P263" s="49"/>
      <c r="Q263" s="49"/>
      <c r="R263" s="49"/>
      <c r="S263" s="21">
        <v>223000</v>
      </c>
      <c r="T263" s="49"/>
      <c r="U263" s="49"/>
      <c r="V263" s="49"/>
      <c r="W263" s="49">
        <f>109494</f>
        <v>109494</v>
      </c>
      <c r="X263" s="40">
        <f t="shared" si="14"/>
        <v>113506</v>
      </c>
    </row>
    <row r="264" spans="2:24" ht="31.5">
      <c r="B264" s="296"/>
      <c r="C264" s="296"/>
      <c r="D264" s="293"/>
      <c r="E264" s="29" t="s">
        <v>226</v>
      </c>
      <c r="F264" s="49"/>
      <c r="G264" s="18"/>
      <c r="H264" s="220"/>
      <c r="I264" s="249">
        <v>3132</v>
      </c>
      <c r="J264" s="21">
        <v>298000</v>
      </c>
      <c r="K264" s="49"/>
      <c r="L264" s="49"/>
      <c r="M264" s="49"/>
      <c r="N264" s="49"/>
      <c r="O264" s="49"/>
      <c r="P264" s="49"/>
      <c r="Q264" s="49"/>
      <c r="R264" s="49"/>
      <c r="S264" s="21">
        <v>298000</v>
      </c>
      <c r="T264" s="49"/>
      <c r="U264" s="49"/>
      <c r="V264" s="49"/>
      <c r="W264" s="49">
        <f>204663.2+87712.8</f>
        <v>292376</v>
      </c>
      <c r="X264" s="40">
        <f t="shared" si="14"/>
        <v>5624</v>
      </c>
    </row>
    <row r="265" spans="2:24" ht="31.5">
      <c r="B265" s="296"/>
      <c r="C265" s="296"/>
      <c r="D265" s="293"/>
      <c r="E265" s="29" t="s">
        <v>229</v>
      </c>
      <c r="F265" s="49"/>
      <c r="G265" s="18"/>
      <c r="H265" s="220"/>
      <c r="I265" s="249">
        <v>3132</v>
      </c>
      <c r="J265" s="21">
        <v>100000</v>
      </c>
      <c r="K265" s="49"/>
      <c r="L265" s="49"/>
      <c r="M265" s="49"/>
      <c r="N265" s="49"/>
      <c r="O265" s="49"/>
      <c r="P265" s="49"/>
      <c r="Q265" s="49"/>
      <c r="R265" s="49"/>
      <c r="S265" s="21">
        <v>100000</v>
      </c>
      <c r="T265" s="49"/>
      <c r="U265" s="49"/>
      <c r="V265" s="49"/>
      <c r="W265" s="49">
        <f>68612.6</f>
        <v>68612.6</v>
      </c>
      <c r="X265" s="40">
        <f t="shared" si="14"/>
        <v>31387.399999999994</v>
      </c>
    </row>
    <row r="266" spans="2:24" ht="31.5">
      <c r="B266" s="296"/>
      <c r="C266" s="296"/>
      <c r="D266" s="293"/>
      <c r="E266" s="31" t="s">
        <v>682</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4"/>
        <v>8874.090000000026</v>
      </c>
    </row>
    <row r="267" spans="2:24" ht="31.5">
      <c r="B267" s="296"/>
      <c r="C267" s="296"/>
      <c r="D267" s="293"/>
      <c r="E267" s="29" t="s">
        <v>899</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6"/>
      <c r="C268" s="296"/>
      <c r="D268" s="293"/>
      <c r="E268" s="29" t="s">
        <v>900</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6"/>
      <c r="C269" s="296"/>
      <c r="D269" s="293"/>
      <c r="E269" s="29" t="s">
        <v>901</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f>
        <v>164978.18</v>
      </c>
      <c r="X269" s="40">
        <f t="shared" si="14"/>
        <v>67021.82</v>
      </c>
    </row>
    <row r="270" spans="2:24" ht="31.5">
      <c r="B270" s="296"/>
      <c r="C270" s="296"/>
      <c r="D270" s="293"/>
      <c r="E270" s="29" t="s">
        <v>902</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6"/>
      <c r="C271" s="296"/>
      <c r="D271" s="293"/>
      <c r="E271" s="29" t="s">
        <v>903</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6"/>
      <c r="C272" s="296"/>
      <c r="D272" s="293"/>
      <c r="E272" s="29" t="s">
        <v>904</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6"/>
      <c r="C273" s="296"/>
      <c r="D273" s="293"/>
      <c r="E273" s="29" t="s">
        <v>905</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6"/>
      <c r="C274" s="296"/>
      <c r="D274" s="293"/>
      <c r="E274" s="29" t="s">
        <v>79</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6"/>
      <c r="C275" s="296"/>
      <c r="D275" s="293"/>
      <c r="E275" s="29" t="s">
        <v>80</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6"/>
      <c r="C276" s="296"/>
      <c r="D276" s="293"/>
      <c r="E276" s="29" t="s">
        <v>710</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6"/>
      <c r="C277" s="296"/>
      <c r="D277" s="293"/>
      <c r="E277" s="29" t="s">
        <v>711</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6"/>
      <c r="C278" s="296"/>
      <c r="D278" s="293"/>
      <c r="E278" s="29" t="s">
        <v>341</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6"/>
      <c r="C279" s="296"/>
      <c r="D279" s="293"/>
      <c r="E279" s="29" t="s">
        <v>872</v>
      </c>
      <c r="F279" s="49"/>
      <c r="G279" s="18"/>
      <c r="H279" s="220"/>
      <c r="I279" s="249">
        <v>3132</v>
      </c>
      <c r="J279" s="21">
        <v>600000</v>
      </c>
      <c r="K279" s="49"/>
      <c r="L279" s="49"/>
      <c r="M279" s="49"/>
      <c r="N279" s="49"/>
      <c r="O279" s="49"/>
      <c r="P279" s="49"/>
      <c r="Q279" s="49"/>
      <c r="R279" s="49"/>
      <c r="S279" s="21"/>
      <c r="T279" s="49"/>
      <c r="U279" s="49">
        <v>600000</v>
      </c>
      <c r="V279" s="49"/>
      <c r="W279" s="49"/>
      <c r="X279" s="40">
        <f t="shared" si="18"/>
        <v>600000</v>
      </c>
    </row>
    <row r="280" spans="2:24" ht="47.25">
      <c r="B280" s="306"/>
      <c r="C280" s="306"/>
      <c r="D280" s="311"/>
      <c r="E280" s="29" t="s">
        <v>643</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307" t="s">
        <v>14</v>
      </c>
      <c r="C281" s="307" t="s">
        <v>929</v>
      </c>
      <c r="D281" s="310" t="s">
        <v>369</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295544.26</v>
      </c>
      <c r="X281" s="184">
        <f t="shared" si="18"/>
        <v>398455.74</v>
      </c>
    </row>
    <row r="282" spans="2:24" ht="63">
      <c r="B282" s="312"/>
      <c r="C282" s="312"/>
      <c r="D282" s="293"/>
      <c r="E282" s="31" t="s">
        <v>855</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312"/>
      <c r="C283" s="312"/>
      <c r="D283" s="293"/>
      <c r="E283" s="31" t="s">
        <v>807</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312"/>
      <c r="C284" s="312"/>
      <c r="D284" s="293"/>
      <c r="E284" s="31" t="s">
        <v>808</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312"/>
      <c r="C285" s="312"/>
      <c r="D285" s="293"/>
      <c r="E285" s="31" t="s">
        <v>228</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312"/>
      <c r="C286" s="312"/>
      <c r="D286" s="293"/>
      <c r="E286" s="31" t="s">
        <v>971</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312"/>
      <c r="C287" s="312"/>
      <c r="D287" s="293"/>
      <c r="E287" s="31" t="s">
        <v>177</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312"/>
      <c r="C288" s="312"/>
      <c r="D288" s="293"/>
      <c r="E288" s="31" t="s">
        <v>56</v>
      </c>
      <c r="F288" s="49"/>
      <c r="G288" s="18"/>
      <c r="H288" s="220"/>
      <c r="I288" s="249">
        <v>3132</v>
      </c>
      <c r="J288" s="21">
        <v>150000</v>
      </c>
      <c r="K288" s="49"/>
      <c r="L288" s="49"/>
      <c r="M288" s="49"/>
      <c r="N288" s="49"/>
      <c r="O288" s="49">
        <v>10000</v>
      </c>
      <c r="P288" s="49"/>
      <c r="Q288" s="49">
        <v>50000</v>
      </c>
      <c r="R288" s="49"/>
      <c r="S288" s="49"/>
      <c r="T288" s="49"/>
      <c r="U288" s="49"/>
      <c r="V288" s="49">
        <v>90000</v>
      </c>
      <c r="W288" s="49">
        <v>1071.6</v>
      </c>
      <c r="X288" s="40">
        <f t="shared" si="18"/>
        <v>148928.4</v>
      </c>
    </row>
    <row r="289" spans="2:24" ht="63" hidden="1">
      <c r="B289" s="312"/>
      <c r="C289" s="312"/>
      <c r="D289" s="293"/>
      <c r="E289" s="31" t="s">
        <v>57</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312"/>
      <c r="C290" s="312"/>
      <c r="D290" s="293"/>
      <c r="E290" s="31" t="s">
        <v>683</v>
      </c>
      <c r="F290" s="49"/>
      <c r="G290" s="18"/>
      <c r="H290" s="220"/>
      <c r="I290" s="249">
        <v>3110</v>
      </c>
      <c r="J290" s="21">
        <v>92500</v>
      </c>
      <c r="K290" s="49"/>
      <c r="L290" s="49"/>
      <c r="M290" s="49"/>
      <c r="N290" s="49"/>
      <c r="O290" s="49"/>
      <c r="P290" s="49"/>
      <c r="Q290" s="49"/>
      <c r="R290" s="49"/>
      <c r="S290" s="49">
        <v>92500</v>
      </c>
      <c r="T290" s="49"/>
      <c r="U290" s="49"/>
      <c r="V290" s="49"/>
      <c r="W290" s="49"/>
      <c r="X290" s="40">
        <f t="shared" si="18"/>
        <v>92500</v>
      </c>
    </row>
    <row r="291" spans="2:24" ht="31.5">
      <c r="B291" s="312"/>
      <c r="C291" s="312"/>
      <c r="D291" s="293"/>
      <c r="E291" s="31" t="s">
        <v>684</v>
      </c>
      <c r="F291" s="49"/>
      <c r="G291" s="18"/>
      <c r="H291" s="220"/>
      <c r="I291" s="249">
        <v>3132</v>
      </c>
      <c r="J291" s="21">
        <v>45000</v>
      </c>
      <c r="K291" s="49"/>
      <c r="L291" s="49"/>
      <c r="M291" s="49"/>
      <c r="N291" s="49"/>
      <c r="O291" s="49"/>
      <c r="P291" s="49"/>
      <c r="Q291" s="49"/>
      <c r="R291" s="49"/>
      <c r="S291" s="49">
        <v>45000</v>
      </c>
      <c r="T291" s="49"/>
      <c r="U291" s="49"/>
      <c r="V291" s="49"/>
      <c r="W291" s="49"/>
      <c r="X291" s="40">
        <f t="shared" si="18"/>
        <v>45000</v>
      </c>
    </row>
    <row r="292" spans="2:24" ht="31.5">
      <c r="B292" s="312"/>
      <c r="C292" s="312"/>
      <c r="D292" s="293"/>
      <c r="E292" s="31" t="s">
        <v>230</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312"/>
      <c r="C293" s="312"/>
      <c r="D293" s="293"/>
      <c r="E293" s="31" t="s">
        <v>340</v>
      </c>
      <c r="F293" s="49"/>
      <c r="G293" s="18"/>
      <c r="H293" s="220"/>
      <c r="I293" s="249">
        <v>3132</v>
      </c>
      <c r="J293" s="21">
        <v>80000</v>
      </c>
      <c r="K293" s="49"/>
      <c r="L293" s="49"/>
      <c r="M293" s="49"/>
      <c r="N293" s="49"/>
      <c r="O293" s="49"/>
      <c r="P293" s="49"/>
      <c r="Q293" s="49"/>
      <c r="R293" s="49"/>
      <c r="S293" s="49"/>
      <c r="T293" s="49"/>
      <c r="U293" s="49">
        <v>80000</v>
      </c>
      <c r="V293" s="49"/>
      <c r="W293" s="49"/>
      <c r="X293" s="40">
        <f t="shared" si="18"/>
        <v>80000</v>
      </c>
    </row>
    <row r="294" spans="2:24" ht="31.5">
      <c r="B294" s="308"/>
      <c r="C294" s="308"/>
      <c r="D294" s="311"/>
      <c r="E294" s="31" t="s">
        <v>724</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307" t="s">
        <v>15</v>
      </c>
      <c r="C295" s="307" t="s">
        <v>371</v>
      </c>
      <c r="D295" s="310" t="s">
        <v>370</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80000</v>
      </c>
      <c r="X295" s="184">
        <f t="shared" si="18"/>
        <v>70000</v>
      </c>
    </row>
    <row r="296" spans="2:24" ht="31.5">
      <c r="B296" s="312"/>
      <c r="C296" s="312"/>
      <c r="D296" s="293"/>
      <c r="E296" s="72" t="s">
        <v>58</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c r="X296" s="40">
        <f t="shared" si="18"/>
        <v>70000</v>
      </c>
    </row>
    <row r="297" spans="2:24" ht="15.75">
      <c r="B297" s="308"/>
      <c r="C297" s="308"/>
      <c r="D297" s="311"/>
      <c r="E297" s="72" t="s">
        <v>638</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307" t="s">
        <v>373</v>
      </c>
      <c r="C298" s="307" t="s">
        <v>372</v>
      </c>
      <c r="D298" s="310" t="s">
        <v>795</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312"/>
      <c r="C299" s="312"/>
      <c r="D299" s="293"/>
      <c r="E299" s="31" t="s">
        <v>59</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312"/>
      <c r="C300" s="312"/>
      <c r="D300" s="293"/>
      <c r="E300" s="31" t="s">
        <v>715</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308"/>
      <c r="C301" s="308"/>
      <c r="D301" s="311"/>
      <c r="E301" s="31" t="s">
        <v>716</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303" t="s">
        <v>374</v>
      </c>
      <c r="C302" s="303" t="s">
        <v>377</v>
      </c>
      <c r="D302" s="310" t="s">
        <v>16</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369535.26</v>
      </c>
      <c r="X302" s="184">
        <f t="shared" si="18"/>
        <v>139381</v>
      </c>
    </row>
    <row r="303" spans="2:24" ht="63">
      <c r="B303" s="296"/>
      <c r="C303" s="296"/>
      <c r="D303" s="293"/>
      <c r="E303" s="47" t="s">
        <v>292</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6"/>
      <c r="C304" s="296"/>
      <c r="D304" s="293"/>
      <c r="E304" s="47" t="s">
        <v>845</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6"/>
      <c r="C305" s="296"/>
      <c r="D305" s="293"/>
      <c r="E305" s="47" t="s">
        <v>846</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6"/>
      <c r="C306" s="296"/>
      <c r="D306" s="293"/>
      <c r="E306" s="47" t="s">
        <v>826</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6"/>
      <c r="C307" s="296"/>
      <c r="D307" s="293"/>
      <c r="E307" s="47" t="s">
        <v>772</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6"/>
      <c r="C308" s="296"/>
      <c r="D308" s="293"/>
      <c r="E308" s="47" t="s">
        <v>227</v>
      </c>
      <c r="F308" s="45"/>
      <c r="G308" s="46"/>
      <c r="H308" s="216"/>
      <c r="I308" s="249">
        <v>3132</v>
      </c>
      <c r="J308" s="9">
        <f>100000-30000</f>
        <v>70000</v>
      </c>
      <c r="K308" s="49"/>
      <c r="L308" s="49"/>
      <c r="M308" s="49"/>
      <c r="N308" s="49"/>
      <c r="O308" s="49"/>
      <c r="P308" s="49"/>
      <c r="Q308" s="49"/>
      <c r="R308" s="49"/>
      <c r="S308" s="49">
        <v>100000</v>
      </c>
      <c r="T308" s="49"/>
      <c r="U308" s="49">
        <v>-30000</v>
      </c>
      <c r="V308" s="49"/>
      <c r="W308" s="49"/>
      <c r="X308" s="40">
        <f t="shared" si="18"/>
        <v>70000</v>
      </c>
    </row>
    <row r="309" spans="2:24" ht="47.25">
      <c r="B309" s="296"/>
      <c r="C309" s="296"/>
      <c r="D309" s="293"/>
      <c r="E309" s="47" t="s">
        <v>878</v>
      </c>
      <c r="F309" s="45"/>
      <c r="G309" s="46"/>
      <c r="H309" s="216"/>
      <c r="I309" s="249">
        <v>3132</v>
      </c>
      <c r="J309" s="9">
        <v>30000</v>
      </c>
      <c r="K309" s="49"/>
      <c r="L309" s="49"/>
      <c r="M309" s="49"/>
      <c r="N309" s="49"/>
      <c r="O309" s="49"/>
      <c r="P309" s="49"/>
      <c r="Q309" s="49"/>
      <c r="R309" s="49"/>
      <c r="S309" s="49"/>
      <c r="T309" s="49"/>
      <c r="U309" s="49">
        <v>30000</v>
      </c>
      <c r="V309" s="49"/>
      <c r="W309" s="49"/>
      <c r="X309" s="40">
        <f t="shared" si="18"/>
        <v>30000</v>
      </c>
    </row>
    <row r="310" spans="2:24" ht="47.25">
      <c r="B310" s="306"/>
      <c r="C310" s="306"/>
      <c r="D310" s="311"/>
      <c r="E310" s="47" t="s">
        <v>771</v>
      </c>
      <c r="F310" s="45"/>
      <c r="G310" s="46"/>
      <c r="H310" s="216"/>
      <c r="I310" s="249">
        <v>3110</v>
      </c>
      <c r="J310" s="9">
        <v>11400</v>
      </c>
      <c r="K310" s="49"/>
      <c r="L310" s="49"/>
      <c r="M310" s="49"/>
      <c r="N310" s="49"/>
      <c r="O310" s="49"/>
      <c r="P310" s="49"/>
      <c r="Q310" s="49"/>
      <c r="R310" s="49">
        <v>11400</v>
      </c>
      <c r="S310" s="49"/>
      <c r="T310" s="49"/>
      <c r="U310" s="49"/>
      <c r="V310" s="49"/>
      <c r="W310" s="49"/>
      <c r="X310" s="40">
        <f t="shared" si="18"/>
        <v>11400</v>
      </c>
    </row>
    <row r="311" spans="2:24" ht="15.75">
      <c r="B311" s="307" t="s">
        <v>375</v>
      </c>
      <c r="C311" s="307" t="s">
        <v>378</v>
      </c>
      <c r="D311" s="310" t="s">
        <v>709</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465098.69999999995</v>
      </c>
      <c r="X311" s="184">
        <f t="shared" si="18"/>
        <v>143501.30000000005</v>
      </c>
    </row>
    <row r="312" spans="2:24" ht="47.25">
      <c r="B312" s="312"/>
      <c r="C312" s="312"/>
      <c r="D312" s="293"/>
      <c r="E312" s="31" t="s">
        <v>321</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8"/>
        <v>32950.6</v>
      </c>
    </row>
    <row r="313" spans="2:24" ht="47.25">
      <c r="B313" s="312"/>
      <c r="C313" s="312"/>
      <c r="D313" s="293"/>
      <c r="E313" s="31" t="s">
        <v>322</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8"/>
        <v>104801.70000000001</v>
      </c>
    </row>
    <row r="314" spans="2:24" ht="47.25">
      <c r="B314" s="312"/>
      <c r="C314" s="312"/>
      <c r="D314" s="293"/>
      <c r="E314" s="31" t="s">
        <v>615</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308"/>
      <c r="C315" s="308"/>
      <c r="D315" s="311"/>
      <c r="E315" s="31" t="s">
        <v>616</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303" t="s">
        <v>376</v>
      </c>
      <c r="C316" s="303" t="s">
        <v>929</v>
      </c>
      <c r="D316" s="310" t="s">
        <v>928</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1354588.45</v>
      </c>
      <c r="X316" s="184">
        <f t="shared" si="18"/>
        <v>1063207.3099999998</v>
      </c>
    </row>
    <row r="317" spans="2:24" ht="94.5">
      <c r="B317" s="296"/>
      <c r="C317" s="296"/>
      <c r="D317" s="293"/>
      <c r="E317" s="267" t="s">
        <v>46</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6"/>
      <c r="C318" s="296"/>
      <c r="D318" s="293"/>
      <c r="E318" s="267" t="s">
        <v>283</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6"/>
      <c r="C319" s="296"/>
      <c r="D319" s="293"/>
      <c r="E319" s="267" t="s">
        <v>284</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6"/>
      <c r="C320" s="296"/>
      <c r="D320" s="293"/>
      <c r="E320" s="267" t="s">
        <v>285</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6"/>
      <c r="C321" s="296"/>
      <c r="D321" s="293"/>
      <c r="E321" s="267" t="s">
        <v>286</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6"/>
      <c r="C322" s="296"/>
      <c r="D322" s="293"/>
      <c r="E322" s="267" t="s">
        <v>379</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6"/>
      <c r="C323" s="296"/>
      <c r="D323" s="293"/>
      <c r="E323" s="267" t="s">
        <v>380</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6"/>
      <c r="C324" s="296"/>
      <c r="D324" s="293"/>
      <c r="E324" s="267" t="s">
        <v>438</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6"/>
      <c r="C325" s="296"/>
      <c r="D325" s="293"/>
      <c r="E325" s="48" t="s">
        <v>204</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6"/>
      <c r="C326" s="296"/>
      <c r="D326" s="293"/>
      <c r="E326" s="48" t="s">
        <v>294</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6"/>
      <c r="C327" s="296"/>
      <c r="D327" s="293"/>
      <c r="E327" s="48" t="s">
        <v>809</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6"/>
      <c r="C328" s="296"/>
      <c r="D328" s="293"/>
      <c r="E328" s="48" t="s">
        <v>810</v>
      </c>
      <c r="F328" s="45"/>
      <c r="G328" s="46"/>
      <c r="H328" s="216"/>
      <c r="I328" s="249">
        <v>3132</v>
      </c>
      <c r="J328" s="9">
        <v>40000</v>
      </c>
      <c r="K328" s="49"/>
      <c r="L328" s="49"/>
      <c r="M328" s="49"/>
      <c r="N328" s="49"/>
      <c r="O328" s="49">
        <v>40000</v>
      </c>
      <c r="P328" s="49"/>
      <c r="Q328" s="49"/>
      <c r="R328" s="49"/>
      <c r="S328" s="49"/>
      <c r="T328" s="49"/>
      <c r="U328" s="49"/>
      <c r="V328" s="49"/>
      <c r="W328" s="49">
        <f>396+29055.6</f>
        <v>29451.6</v>
      </c>
      <c r="X328" s="40">
        <f t="shared" si="18"/>
        <v>10548.400000000001</v>
      </c>
    </row>
    <row r="329" spans="2:24" ht="47.25">
      <c r="B329" s="296"/>
      <c r="C329" s="296"/>
      <c r="D329" s="293"/>
      <c r="E329" s="67" t="s">
        <v>811</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6"/>
      <c r="C330" s="296"/>
      <c r="D330" s="293"/>
      <c r="E330" s="31" t="s">
        <v>973</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6"/>
      <c r="C331" s="296"/>
      <c r="D331" s="293"/>
      <c r="E331" s="31" t="s">
        <v>765</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6"/>
      <c r="C332" s="296"/>
      <c r="D332" s="293"/>
      <c r="E332" s="31" t="s">
        <v>766</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6"/>
      <c r="C333" s="296"/>
      <c r="D333" s="293"/>
      <c r="E333" s="31" t="s">
        <v>767</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f>
        <v>108497.15</v>
      </c>
      <c r="X333" s="40">
        <f t="shared" si="18"/>
        <v>41502.850000000006</v>
      </c>
    </row>
    <row r="334" spans="2:24" ht="31.5">
      <c r="B334" s="296"/>
      <c r="C334" s="296"/>
      <c r="D334" s="293"/>
      <c r="E334" s="31" t="s">
        <v>768</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6"/>
      <c r="C335" s="296"/>
      <c r="D335" s="293"/>
      <c r="E335" s="31" t="s">
        <v>769</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6"/>
      <c r="C336" s="296"/>
      <c r="D336" s="293"/>
      <c r="E336" s="31" t="s">
        <v>312</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6"/>
      <c r="C337" s="296"/>
      <c r="D337" s="293"/>
      <c r="E337" s="31" t="s">
        <v>875</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6"/>
      <c r="C338" s="296"/>
      <c r="D338" s="293"/>
      <c r="E338" s="31" t="s">
        <v>330</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f>
        <v>32093.95</v>
      </c>
      <c r="X338" s="40">
        <f t="shared" si="26"/>
        <v>524906.05</v>
      </c>
    </row>
    <row r="339" spans="2:24" ht="31.5">
      <c r="B339" s="306"/>
      <c r="C339" s="306"/>
      <c r="D339" s="311"/>
      <c r="E339" s="31" t="s">
        <v>222</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303" t="s">
        <v>784</v>
      </c>
      <c r="C340" s="303" t="s">
        <v>930</v>
      </c>
      <c r="D340" s="310" t="s">
        <v>105</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306"/>
      <c r="C341" s="306"/>
      <c r="D341" s="311"/>
      <c r="E341" s="70" t="s">
        <v>439</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303" t="s">
        <v>931</v>
      </c>
      <c r="C342" s="303" t="s">
        <v>934</v>
      </c>
      <c r="D342" s="310" t="s">
        <v>935</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969915.78</v>
      </c>
      <c r="X342" s="184">
        <f t="shared" si="26"/>
        <v>306287.98</v>
      </c>
    </row>
    <row r="343" spans="2:24" ht="63">
      <c r="B343" s="296"/>
      <c r="C343" s="296"/>
      <c r="D343" s="293"/>
      <c r="E343" s="267" t="s">
        <v>402</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6"/>
      <c r="C344" s="296"/>
      <c r="D344" s="293"/>
      <c r="E344" s="267" t="s">
        <v>437</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6"/>
      <c r="C345" s="296"/>
      <c r="D345" s="293"/>
      <c r="E345" s="48" t="s">
        <v>205</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6"/>
      <c r="C346" s="296"/>
      <c r="D346" s="293"/>
      <c r="E346" s="48" t="s">
        <v>967</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6"/>
      <c r="C347" s="296"/>
      <c r="D347" s="293"/>
      <c r="E347" s="67" t="s">
        <v>223</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6"/>
      <c r="C348" s="296"/>
      <c r="D348" s="293"/>
      <c r="E348" s="67" t="s">
        <v>83</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6"/>
      <c r="C349" s="296"/>
      <c r="D349" s="293"/>
      <c r="E349" s="67" t="s">
        <v>273</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6"/>
      <c r="C350" s="296"/>
      <c r="D350" s="293"/>
      <c r="E350" s="31" t="s">
        <v>681</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6"/>
      <c r="C351" s="296"/>
      <c r="D351" s="293"/>
      <c r="E351" s="31" t="s">
        <v>688</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f>
        <v>11823.630000000001</v>
      </c>
      <c r="X351" s="40">
        <f t="shared" si="26"/>
        <v>38176.369999999995</v>
      </c>
    </row>
    <row r="352" spans="2:24" ht="63">
      <c r="B352" s="296"/>
      <c r="C352" s="296"/>
      <c r="D352" s="293"/>
      <c r="E352" s="31" t="s">
        <v>560</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6"/>
      <c r="C353" s="296"/>
      <c r="D353" s="293"/>
      <c r="E353" s="31" t="s">
        <v>561</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6"/>
      <c r="C354" s="296"/>
      <c r="D354" s="293"/>
      <c r="E354" s="31" t="s">
        <v>530</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f>
        <v>8370.9</v>
      </c>
      <c r="X354" s="40">
        <f t="shared" si="26"/>
        <v>71629.1</v>
      </c>
    </row>
    <row r="355" spans="2:24" ht="31.5">
      <c r="B355" s="296"/>
      <c r="C355" s="296"/>
      <c r="D355" s="293"/>
      <c r="E355" s="31" t="s">
        <v>531</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6"/>
      <c r="C356" s="296"/>
      <c r="D356" s="293"/>
      <c r="E356" s="31" t="s">
        <v>1</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6"/>
      <c r="C357" s="296"/>
      <c r="D357" s="293"/>
      <c r="E357" s="31" t="s">
        <v>312</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6"/>
      <c r="C358" s="296"/>
      <c r="D358" s="293"/>
      <c r="E358" s="31" t="s">
        <v>2</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f>
        <v>5964</v>
      </c>
      <c r="X358" s="40">
        <f t="shared" si="26"/>
        <v>44036</v>
      </c>
    </row>
    <row r="359" spans="2:24" ht="15.75">
      <c r="B359" s="303" t="s">
        <v>933</v>
      </c>
      <c r="C359" s="303" t="s">
        <v>934</v>
      </c>
      <c r="D359" s="310" t="s">
        <v>937</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6"/>
      <c r="C360" s="296"/>
      <c r="D360" s="293"/>
      <c r="E360" s="70" t="s">
        <v>439</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306"/>
      <c r="C361" s="306"/>
      <c r="D361" s="311"/>
      <c r="E361" s="80" t="s">
        <v>354</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303" t="s">
        <v>657</v>
      </c>
      <c r="C362" s="303" t="s">
        <v>658</v>
      </c>
      <c r="D362" s="310" t="s">
        <v>938</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131346.1</v>
      </c>
      <c r="X362" s="184">
        <f t="shared" si="26"/>
        <v>563000</v>
      </c>
    </row>
    <row r="363" spans="2:24" ht="78.75">
      <c r="B363" s="296"/>
      <c r="C363" s="296"/>
      <c r="D363" s="293"/>
      <c r="E363" s="47" t="s">
        <v>515</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6"/>
      <c r="C364" s="296"/>
      <c r="D364" s="293"/>
      <c r="E364" s="29" t="s">
        <v>537</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6"/>
      <c r="C365" s="296"/>
      <c r="D365" s="293"/>
      <c r="E365" s="81" t="s">
        <v>452</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6"/>
      <c r="C366" s="296"/>
      <c r="D366" s="293"/>
      <c r="E366" s="279" t="s">
        <v>231</v>
      </c>
      <c r="F366" s="280"/>
      <c r="G366" s="18"/>
      <c r="H366" s="281"/>
      <c r="I366" s="249">
        <v>3142</v>
      </c>
      <c r="J366" s="66">
        <v>396000</v>
      </c>
      <c r="K366" s="49"/>
      <c r="L366" s="49"/>
      <c r="M366" s="49"/>
      <c r="N366" s="49"/>
      <c r="O366" s="49"/>
      <c r="P366" s="49"/>
      <c r="Q366" s="49"/>
      <c r="R366" s="49"/>
      <c r="S366" s="49">
        <v>396000</v>
      </c>
      <c r="T366" s="49"/>
      <c r="U366" s="49"/>
      <c r="V366" s="49"/>
      <c r="W366" s="49"/>
      <c r="X366" s="40">
        <f t="shared" si="26"/>
        <v>396000</v>
      </c>
    </row>
    <row r="367" spans="2:24" ht="63">
      <c r="B367" s="306"/>
      <c r="C367" s="306"/>
      <c r="D367" s="311"/>
      <c r="E367" s="67" t="s">
        <v>453</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303" t="s">
        <v>789</v>
      </c>
      <c r="C368" s="303" t="s">
        <v>705</v>
      </c>
      <c r="D368" s="310" t="s">
        <v>145</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669674.7200000001</v>
      </c>
      <c r="X368" s="184">
        <f t="shared" si="26"/>
        <v>5839965.95</v>
      </c>
    </row>
    <row r="369" spans="2:24" ht="78.75">
      <c r="B369" s="296"/>
      <c r="C369" s="296"/>
      <c r="D369" s="293"/>
      <c r="E369" s="72" t="s">
        <v>613</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6"/>
      <c r="C370" s="296"/>
      <c r="D370" s="293"/>
      <c r="E370" s="47" t="s">
        <v>780</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6"/>
      <c r="C371" s="296"/>
      <c r="D371" s="293"/>
      <c r="E371" s="64" t="s">
        <v>735</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6"/>
      <c r="C372" s="296"/>
      <c r="D372" s="293"/>
      <c r="E372" s="64" t="s">
        <v>736</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6"/>
      <c r="C373" s="296"/>
      <c r="D373" s="293"/>
      <c r="E373" s="47" t="s">
        <v>739</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6"/>
      <c r="C374" s="296"/>
      <c r="D374" s="293"/>
      <c r="E374" s="47" t="s">
        <v>454</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6"/>
      <c r="C375" s="296"/>
      <c r="D375" s="293"/>
      <c r="E375" s="47" t="s">
        <v>455</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f>
        <v>162003.77</v>
      </c>
      <c r="X375" s="40">
        <f t="shared" si="26"/>
        <v>437996.23</v>
      </c>
    </row>
    <row r="376" spans="2:24" ht="31.5">
      <c r="B376" s="296"/>
      <c r="C376" s="296"/>
      <c r="D376" s="293"/>
      <c r="E376" s="47" t="s">
        <v>423</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6"/>
      <c r="C377" s="296"/>
      <c r="D377" s="293"/>
      <c r="E377" s="47" t="s">
        <v>87</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6"/>
      <c r="C378" s="296"/>
      <c r="D378" s="293"/>
      <c r="E378" s="70" t="s">
        <v>814</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6"/>
      <c r="C379" s="296"/>
      <c r="D379" s="293"/>
      <c r="E379" s="70" t="s">
        <v>815</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6"/>
      <c r="C380" s="296"/>
      <c r="D380" s="293"/>
      <c r="E380" s="70" t="s">
        <v>816</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306"/>
      <c r="C381" s="306"/>
      <c r="D381" s="311"/>
      <c r="E381" s="47" t="s">
        <v>206</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303" t="s">
        <v>790</v>
      </c>
      <c r="C382" s="303" t="s">
        <v>929</v>
      </c>
      <c r="D382" s="310" t="s">
        <v>740</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41037.82</v>
      </c>
      <c r="X382" s="184">
        <f t="shared" si="26"/>
        <v>377530.57</v>
      </c>
    </row>
    <row r="383" spans="2:24" ht="78.75">
      <c r="B383" s="296"/>
      <c r="C383" s="296"/>
      <c r="D383" s="293"/>
      <c r="E383" s="70" t="s">
        <v>741</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6"/>
      <c r="C384" s="296"/>
      <c r="D384" s="293"/>
      <c r="E384" s="70" t="s">
        <v>207</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6"/>
      <c r="C385" s="296"/>
      <c r="D385" s="293"/>
      <c r="E385" s="70" t="s">
        <v>814</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6"/>
      <c r="C386" s="296"/>
      <c r="D386" s="293"/>
      <c r="E386" s="70" t="s">
        <v>815</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6"/>
      <c r="C387" s="296"/>
      <c r="D387" s="293"/>
      <c r="E387" s="70" t="s">
        <v>816</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6"/>
      <c r="C388" s="296"/>
      <c r="D388" s="293"/>
      <c r="E388" s="70" t="s">
        <v>339</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306"/>
      <c r="C389" s="306"/>
      <c r="D389" s="311"/>
      <c r="E389" s="70" t="s">
        <v>721</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f>
        <v>35469.43</v>
      </c>
      <c r="X389" s="40">
        <f t="shared" si="26"/>
        <v>57530.57</v>
      </c>
    </row>
    <row r="390" spans="2:24" ht="15.75">
      <c r="B390" s="307" t="s">
        <v>785</v>
      </c>
      <c r="C390" s="307" t="s">
        <v>658</v>
      </c>
      <c r="D390" s="310" t="s">
        <v>248</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2181775.04</v>
      </c>
      <c r="X390" s="184">
        <f t="shared" si="26"/>
        <v>339564.70999999996</v>
      </c>
    </row>
    <row r="391" spans="2:24" ht="31.5">
      <c r="B391" s="312"/>
      <c r="C391" s="312"/>
      <c r="D391" s="293"/>
      <c r="E391" s="83" t="s">
        <v>351</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676292</v>
      </c>
      <c r="X391" s="40">
        <f t="shared" si="26"/>
        <v>123708</v>
      </c>
    </row>
    <row r="392" spans="2:24" ht="47.25">
      <c r="B392" s="312"/>
      <c r="C392" s="312"/>
      <c r="D392" s="293"/>
      <c r="E392" s="10" t="s">
        <v>352</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312"/>
      <c r="C393" s="312"/>
      <c r="D393" s="293"/>
      <c r="E393" s="10" t="s">
        <v>353</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f>
        <v>26344.8</v>
      </c>
      <c r="X393" s="40">
        <f t="shared" si="26"/>
        <v>123655.2</v>
      </c>
    </row>
    <row r="394" spans="2:24" ht="63">
      <c r="B394" s="312"/>
      <c r="C394" s="312"/>
      <c r="D394" s="293"/>
      <c r="E394" s="12" t="s">
        <v>757</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312"/>
      <c r="C395" s="312"/>
      <c r="D395" s="293"/>
      <c r="E395" s="85" t="s">
        <v>162</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735962.29</v>
      </c>
      <c r="X395" s="40">
        <f t="shared" si="26"/>
        <v>95837.70999999996</v>
      </c>
    </row>
    <row r="396" spans="2:24" ht="15.75">
      <c r="B396" s="312"/>
      <c r="C396" s="312"/>
      <c r="D396" s="293"/>
      <c r="E396" s="87" t="s">
        <v>827</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312"/>
      <c r="C397" s="312"/>
      <c r="D397" s="293"/>
      <c r="E397" s="87" t="s">
        <v>828</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312"/>
      <c r="C398" s="312"/>
      <c r="D398" s="293"/>
      <c r="E398" s="47" t="s">
        <v>364</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312"/>
      <c r="C399" s="312"/>
      <c r="D399" s="293"/>
      <c r="E399" s="47" t="s">
        <v>365</v>
      </c>
      <c r="F399" s="49"/>
      <c r="G399" s="86"/>
      <c r="H399" s="220"/>
      <c r="I399" s="249">
        <v>3210</v>
      </c>
      <c r="J399" s="9">
        <v>80000</v>
      </c>
      <c r="K399" s="49"/>
      <c r="L399" s="49"/>
      <c r="M399" s="49"/>
      <c r="N399" s="49"/>
      <c r="O399" s="49"/>
      <c r="P399" s="49"/>
      <c r="Q399" s="49"/>
      <c r="R399" s="49"/>
      <c r="S399" s="49">
        <v>80000</v>
      </c>
      <c r="T399" s="49"/>
      <c r="U399" s="49"/>
      <c r="V399" s="49"/>
      <c r="W399" s="49">
        <v>24000</v>
      </c>
      <c r="X399" s="40">
        <f t="shared" si="26"/>
        <v>56000</v>
      </c>
    </row>
    <row r="400" spans="2:24" ht="47.25">
      <c r="B400" s="312"/>
      <c r="C400" s="312"/>
      <c r="D400" s="293"/>
      <c r="E400" s="47" t="s">
        <v>829</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312"/>
      <c r="C401" s="312"/>
      <c r="D401" s="293"/>
      <c r="E401" s="85" t="s">
        <v>830</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769520.75</v>
      </c>
      <c r="X401" s="40">
        <f aca="true" t="shared" si="39" ref="X401:X464">J401-W401</f>
        <v>120019</v>
      </c>
    </row>
    <row r="402" spans="2:24" ht="94.5">
      <c r="B402" s="312"/>
      <c r="C402" s="312"/>
      <c r="D402" s="293"/>
      <c r="E402" s="47" t="s">
        <v>519</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312"/>
      <c r="C403" s="312"/>
      <c r="D403" s="293"/>
      <c r="E403" s="47" t="s">
        <v>520</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312"/>
      <c r="C404" s="312"/>
      <c r="D404" s="293"/>
      <c r="E404" s="47" t="s">
        <v>906</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312"/>
      <c r="C405" s="312"/>
      <c r="D405" s="293"/>
      <c r="E405" s="47" t="s">
        <v>871</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312"/>
      <c r="C406" s="312"/>
      <c r="D406" s="293"/>
      <c r="E406" s="47" t="s">
        <v>338</v>
      </c>
      <c r="F406" s="49"/>
      <c r="G406" s="86"/>
      <c r="H406" s="220"/>
      <c r="I406" s="249">
        <v>3210</v>
      </c>
      <c r="J406" s="9">
        <v>80000</v>
      </c>
      <c r="K406" s="49"/>
      <c r="L406" s="49"/>
      <c r="M406" s="49"/>
      <c r="N406" s="49"/>
      <c r="O406" s="49"/>
      <c r="P406" s="49"/>
      <c r="Q406" s="49"/>
      <c r="R406" s="49"/>
      <c r="S406" s="49"/>
      <c r="T406" s="49"/>
      <c r="U406" s="49">
        <v>80000</v>
      </c>
      <c r="V406" s="49"/>
      <c r="W406" s="49"/>
      <c r="X406" s="40">
        <f t="shared" si="39"/>
        <v>80000</v>
      </c>
    </row>
    <row r="407" spans="2:24" ht="47.25" hidden="1">
      <c r="B407" s="312"/>
      <c r="C407" s="312"/>
      <c r="D407" s="293"/>
      <c r="E407" s="31" t="s">
        <v>922</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312"/>
      <c r="C408" s="312"/>
      <c r="D408" s="293"/>
      <c r="E408" s="83" t="s">
        <v>923</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312"/>
      <c r="C409" s="312"/>
      <c r="D409" s="293"/>
      <c r="E409" s="31" t="s">
        <v>410</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298" t="s">
        <v>120</v>
      </c>
      <c r="E410" s="299"/>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15066309.14</v>
      </c>
      <c r="X410" s="60">
        <f t="shared" si="39"/>
        <v>6225411.59</v>
      </c>
    </row>
    <row r="411" spans="2:24" ht="15.75">
      <c r="B411" s="303" t="s">
        <v>791</v>
      </c>
      <c r="C411" s="303" t="s">
        <v>146</v>
      </c>
      <c r="D411" s="310" t="s">
        <v>742</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7040457.500000001</v>
      </c>
      <c r="X411" s="184">
        <f t="shared" si="39"/>
        <v>2460226.669999999</v>
      </c>
    </row>
    <row r="412" spans="2:24" ht="78.75">
      <c r="B412" s="296"/>
      <c r="C412" s="296"/>
      <c r="D412" s="293"/>
      <c r="E412" s="19" t="s">
        <v>111</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6"/>
      <c r="C413" s="296"/>
      <c r="D413" s="293"/>
      <c r="E413" s="20" t="s">
        <v>909</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6"/>
      <c r="C414" s="296"/>
      <c r="D414" s="293"/>
      <c r="E414" s="10" t="s">
        <v>569</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6"/>
      <c r="C415" s="296"/>
      <c r="D415" s="293"/>
      <c r="E415" s="22" t="s">
        <v>911</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6"/>
      <c r="C416" s="296"/>
      <c r="D416" s="293"/>
      <c r="E416" s="23" t="s">
        <v>245</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6"/>
      <c r="C417" s="296"/>
      <c r="D417" s="293"/>
      <c r="E417" s="23" t="s">
        <v>246</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6"/>
      <c r="C418" s="296"/>
      <c r="D418" s="293"/>
      <c r="E418" s="10" t="s">
        <v>31</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6"/>
      <c r="C419" s="296"/>
      <c r="D419" s="293"/>
      <c r="E419" s="10" t="s">
        <v>417</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6"/>
      <c r="C420" s="296"/>
      <c r="D420" s="293"/>
      <c r="E420" s="10" t="s">
        <v>66</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6"/>
      <c r="C421" s="296"/>
      <c r="D421" s="293"/>
      <c r="E421" s="10" t="s">
        <v>249</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6"/>
      <c r="C422" s="296"/>
      <c r="D422" s="293"/>
      <c r="E422" s="10" t="s">
        <v>727</v>
      </c>
      <c r="F422" s="76"/>
      <c r="G422" s="18"/>
      <c r="H422" s="224"/>
      <c r="I422" s="251" t="s">
        <v>20</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6"/>
      <c r="C423" s="296"/>
      <c r="D423" s="293"/>
      <c r="E423" s="10" t="s">
        <v>532</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6"/>
      <c r="C424" s="296"/>
      <c r="D424" s="293"/>
      <c r="E424" s="10" t="s">
        <v>538</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6"/>
      <c r="C425" s="296"/>
      <c r="D425" s="293"/>
      <c r="E425" s="10" t="s">
        <v>510</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6"/>
      <c r="C426" s="296"/>
      <c r="D426" s="293"/>
      <c r="E426" s="10" t="s">
        <v>224</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6"/>
      <c r="C427" s="296"/>
      <c r="D427" s="293"/>
      <c r="E427" s="10" t="s">
        <v>712</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6"/>
      <c r="C428" s="296"/>
      <c r="D428" s="293"/>
      <c r="E428" s="88" t="s">
        <v>411</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6"/>
      <c r="C429" s="296"/>
      <c r="D429" s="293"/>
      <c r="E429" s="89" t="s">
        <v>412</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6"/>
      <c r="C430" s="296"/>
      <c r="D430" s="293"/>
      <c r="E430" s="89" t="s">
        <v>413</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6"/>
      <c r="C431" s="296"/>
      <c r="D431" s="293"/>
      <c r="E431" s="89" t="s">
        <v>414</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6"/>
      <c r="C432" s="296"/>
      <c r="D432" s="293"/>
      <c r="E432" s="89" t="s">
        <v>450</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6"/>
      <c r="C433" s="296"/>
      <c r="D433" s="293"/>
      <c r="E433" s="88" t="s">
        <v>744</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6"/>
      <c r="C434" s="296"/>
      <c r="D434" s="293"/>
      <c r="E434" s="90" t="s">
        <v>745</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6"/>
      <c r="C435" s="296"/>
      <c r="D435" s="293"/>
      <c r="E435" s="90" t="s">
        <v>746</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6"/>
      <c r="C436" s="296"/>
      <c r="D436" s="293"/>
      <c r="E436" s="90" t="s">
        <v>747</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6"/>
      <c r="C437" s="296"/>
      <c r="D437" s="293"/>
      <c r="E437" s="90" t="s">
        <v>748</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6"/>
      <c r="C438" s="296"/>
      <c r="D438" s="293"/>
      <c r="E438" s="90" t="s">
        <v>749</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6"/>
      <c r="C439" s="296"/>
      <c r="D439" s="293"/>
      <c r="E439" s="10" t="s">
        <v>750</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6"/>
      <c r="C440" s="296"/>
      <c r="D440" s="293"/>
      <c r="E440" s="88" t="s">
        <v>254</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1922867.24</v>
      </c>
      <c r="X440" s="40">
        <f t="shared" si="39"/>
        <v>230050.00000000023</v>
      </c>
    </row>
    <row r="441" spans="2:24" ht="15.75">
      <c r="B441" s="296"/>
      <c r="C441" s="296"/>
      <c r="D441" s="293"/>
      <c r="E441" s="91" t="s">
        <v>914</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6"/>
      <c r="C442" s="296"/>
      <c r="D442" s="293"/>
      <c r="E442" s="91" t="s">
        <v>466</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6"/>
      <c r="C443" s="296"/>
      <c r="D443" s="293"/>
      <c r="E443" s="91" t="s">
        <v>467</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6"/>
      <c r="C444" s="296"/>
      <c r="D444" s="293"/>
      <c r="E444" s="91" t="s">
        <v>468</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6"/>
      <c r="C445" s="296"/>
      <c r="D445" s="293"/>
      <c r="E445" s="91" t="s">
        <v>406</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6"/>
      <c r="C446" s="296"/>
      <c r="D446" s="293"/>
      <c r="E446" s="91" t="s">
        <v>407</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6"/>
      <c r="C447" s="296"/>
      <c r="D447" s="293"/>
      <c r="E447" s="92" t="s">
        <v>41</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f>
        <v>0</v>
      </c>
      <c r="X447" s="40">
        <f t="shared" si="39"/>
        <v>230050</v>
      </c>
    </row>
    <row r="448" spans="2:24" ht="15.75">
      <c r="B448" s="296"/>
      <c r="C448" s="296"/>
      <c r="D448" s="293"/>
      <c r="E448" s="92" t="s">
        <v>408</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6"/>
      <c r="C449" s="296"/>
      <c r="D449" s="293"/>
      <c r="E449" s="92" t="s">
        <v>409</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6"/>
      <c r="C450" s="296"/>
      <c r="D450" s="293"/>
      <c r="E450" s="93" t="s">
        <v>949</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6"/>
      <c r="C451" s="296"/>
      <c r="D451" s="293"/>
      <c r="E451" s="93" t="s">
        <v>521</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6"/>
      <c r="C452" s="296"/>
      <c r="D452" s="293"/>
      <c r="E452" s="93" t="s">
        <v>758</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6"/>
      <c r="C453" s="296"/>
      <c r="D453" s="293"/>
      <c r="E453" s="93" t="s">
        <v>759</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6"/>
      <c r="C454" s="296"/>
      <c r="D454" s="293"/>
      <c r="E454" s="88" t="s">
        <v>550</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f>
        <v>36057.8</v>
      </c>
      <c r="X454" s="40">
        <f t="shared" si="39"/>
        <v>31802.199999999997</v>
      </c>
    </row>
    <row r="455" spans="2:24" ht="47.25">
      <c r="B455" s="296"/>
      <c r="C455" s="296"/>
      <c r="D455" s="293"/>
      <c r="E455" s="88" t="s">
        <v>551</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f>
        <v>312892.80000000005</v>
      </c>
      <c r="X455" s="40">
        <f t="shared" si="39"/>
        <v>18107.199999999953</v>
      </c>
    </row>
    <row r="456" spans="2:24" ht="63">
      <c r="B456" s="296"/>
      <c r="C456" s="296"/>
      <c r="D456" s="293"/>
      <c r="E456" s="88" t="s">
        <v>552</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6"/>
      <c r="C457" s="296"/>
      <c r="D457" s="293"/>
      <c r="E457" s="88" t="s">
        <v>553</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6"/>
      <c r="C458" s="296"/>
      <c r="D458" s="293"/>
      <c r="E458" s="88" t="s">
        <v>623</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6"/>
      <c r="C459" s="296"/>
      <c r="D459" s="293"/>
      <c r="E459" s="88" t="s">
        <v>696</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6"/>
      <c r="C460" s="296"/>
      <c r="D460" s="293"/>
      <c r="E460" s="88" t="s">
        <v>632</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6"/>
      <c r="C461" s="296"/>
      <c r="D461" s="293"/>
      <c r="E461" s="286" t="s">
        <v>444</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6"/>
      <c r="C462" s="296"/>
      <c r="D462" s="293"/>
      <c r="E462" s="286" t="s">
        <v>259</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6"/>
      <c r="C463" s="296"/>
      <c r="D463" s="293"/>
      <c r="E463" s="88" t="s">
        <v>343</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6"/>
      <c r="C464" s="296"/>
      <c r="D464" s="293"/>
      <c r="E464" s="88" t="s">
        <v>276</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6"/>
      <c r="C465" s="296"/>
      <c r="D465" s="293"/>
      <c r="E465" s="88" t="s">
        <v>332</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6"/>
      <c r="C466" s="296"/>
      <c r="D466" s="293"/>
      <c r="E466" s="88" t="s">
        <v>277</v>
      </c>
      <c r="F466" s="49"/>
      <c r="G466" s="18"/>
      <c r="H466" s="220"/>
      <c r="I466" s="255">
        <v>3132</v>
      </c>
      <c r="J466" s="49">
        <v>746000</v>
      </c>
      <c r="K466" s="49"/>
      <c r="L466" s="49"/>
      <c r="M466" s="49"/>
      <c r="N466" s="49"/>
      <c r="O466" s="49"/>
      <c r="P466" s="49"/>
      <c r="Q466" s="49"/>
      <c r="R466" s="49"/>
      <c r="S466" s="49">
        <v>746000</v>
      </c>
      <c r="T466" s="49"/>
      <c r="U466" s="49"/>
      <c r="V466" s="49"/>
      <c r="W466" s="49">
        <f>218263.68+138383.7+13575.5</f>
        <v>370222.88</v>
      </c>
      <c r="X466" s="40">
        <f t="shared" si="47"/>
        <v>375777.12</v>
      </c>
    </row>
    <row r="467" spans="2:24" ht="31.5">
      <c r="B467" s="306"/>
      <c r="C467" s="306"/>
      <c r="D467" s="311"/>
      <c r="E467" s="88" t="s">
        <v>693</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303" t="s">
        <v>792</v>
      </c>
      <c r="C468" s="303" t="s">
        <v>148</v>
      </c>
      <c r="D468" s="310" t="s">
        <v>147</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6"/>
      <c r="C469" s="296"/>
      <c r="D469" s="293"/>
      <c r="E469" s="94" t="s">
        <v>250</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6"/>
      <c r="C470" s="296"/>
      <c r="D470" s="293"/>
      <c r="E470" s="95" t="s">
        <v>633</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6"/>
      <c r="C471" s="296"/>
      <c r="D471" s="293"/>
      <c r="E471" s="95" t="s">
        <v>503</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6"/>
      <c r="C472" s="296"/>
      <c r="D472" s="293"/>
      <c r="E472" s="95" t="s">
        <v>604</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6"/>
      <c r="C473" s="296"/>
      <c r="D473" s="293"/>
      <c r="E473" s="95" t="s">
        <v>607</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6"/>
      <c r="C474" s="296"/>
      <c r="D474" s="293"/>
      <c r="E474" s="95" t="s">
        <v>396</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6"/>
      <c r="C475" s="296"/>
      <c r="D475" s="293"/>
      <c r="E475" s="95" t="s">
        <v>518</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6"/>
      <c r="C476" s="296"/>
      <c r="D476" s="293"/>
      <c r="E476" s="95" t="s">
        <v>265</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6"/>
      <c r="C477" s="296"/>
      <c r="D477" s="293"/>
      <c r="E477" s="95" t="s">
        <v>895</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6"/>
      <c r="C478" s="296"/>
      <c r="D478" s="293"/>
      <c r="E478" s="95" t="s">
        <v>663</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6"/>
      <c r="C479" s="296"/>
      <c r="D479" s="293"/>
      <c r="E479" s="96" t="s">
        <v>664</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6"/>
      <c r="C480" s="296"/>
      <c r="D480" s="293"/>
      <c r="E480" s="96" t="s">
        <v>665</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6"/>
      <c r="C481" s="296"/>
      <c r="D481" s="293"/>
      <c r="E481" s="96" t="s">
        <v>666</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6"/>
      <c r="C482" s="296"/>
      <c r="D482" s="293"/>
      <c r="E482" s="96" t="s">
        <v>667</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6"/>
      <c r="C483" s="296"/>
      <c r="D483" s="293"/>
      <c r="E483" s="96" t="s">
        <v>668</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6"/>
      <c r="C484" s="296"/>
      <c r="D484" s="293"/>
      <c r="E484" s="96" t="s">
        <v>669</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6"/>
      <c r="C485" s="296"/>
      <c r="D485" s="293"/>
      <c r="E485" s="96" t="s">
        <v>670</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6"/>
      <c r="C486" s="296"/>
      <c r="D486" s="293"/>
      <c r="E486" s="96" t="s">
        <v>671</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6"/>
      <c r="C487" s="296"/>
      <c r="D487" s="293"/>
      <c r="E487" s="96" t="s">
        <v>672</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6"/>
      <c r="C488" s="296"/>
      <c r="D488" s="293"/>
      <c r="E488" s="96" t="s">
        <v>673</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6"/>
      <c r="C489" s="296"/>
      <c r="D489" s="293"/>
      <c r="E489" s="96" t="s">
        <v>674</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6"/>
      <c r="C490" s="296"/>
      <c r="D490" s="293"/>
      <c r="E490" s="96" t="s">
        <v>687</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6"/>
      <c r="C491" s="296"/>
      <c r="D491" s="293"/>
      <c r="E491" s="96" t="s">
        <v>675</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6"/>
      <c r="C492" s="296"/>
      <c r="D492" s="293"/>
      <c r="E492" s="96" t="s">
        <v>676</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306"/>
      <c r="C493" s="306"/>
      <c r="D493" s="311"/>
      <c r="E493" s="96" t="s">
        <v>630</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303" t="s">
        <v>793</v>
      </c>
      <c r="C494" s="303" t="s">
        <v>149</v>
      </c>
      <c r="D494" s="310" t="s">
        <v>859</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3798162.439999999</v>
      </c>
      <c r="X494" s="184">
        <f t="shared" si="47"/>
        <v>2319274.810000001</v>
      </c>
    </row>
    <row r="495" spans="2:24" ht="47.25">
      <c r="B495" s="296"/>
      <c r="C495" s="296"/>
      <c r="D495" s="293"/>
      <c r="E495" s="10" t="s">
        <v>257</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6"/>
      <c r="C496" s="296"/>
      <c r="D496" s="293"/>
      <c r="E496" s="11" t="s">
        <v>258</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6"/>
      <c r="C497" s="296"/>
      <c r="D497" s="293"/>
      <c r="E497" s="11" t="s">
        <v>325</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6"/>
      <c r="C498" s="296"/>
      <c r="D498" s="293"/>
      <c r="E498" s="11" t="s">
        <v>608</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6"/>
      <c r="C499" s="296"/>
      <c r="D499" s="293"/>
      <c r="E499" s="10" t="s">
        <v>609</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6"/>
      <c r="C500" s="296"/>
      <c r="D500" s="293"/>
      <c r="E500" s="11" t="s">
        <v>325</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6"/>
      <c r="C501" s="296"/>
      <c r="D501" s="293"/>
      <c r="E501" s="11" t="s">
        <v>608</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6"/>
      <c r="C502" s="296"/>
      <c r="D502" s="293"/>
      <c r="E502" s="10" t="s">
        <v>73</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6"/>
      <c r="C503" s="296"/>
      <c r="D503" s="293"/>
      <c r="E503" s="24" t="s">
        <v>74</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6"/>
      <c r="C504" s="296"/>
      <c r="D504" s="293"/>
      <c r="E504" s="24" t="s">
        <v>831</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6"/>
      <c r="C505" s="296"/>
      <c r="D505" s="293"/>
      <c r="E505" s="24" t="s">
        <v>278</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6"/>
      <c r="C506" s="296"/>
      <c r="D506" s="293"/>
      <c r="E506" s="24" t="s">
        <v>944</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7"/>
        <v>134166.7</v>
      </c>
    </row>
    <row r="507" spans="2:24" ht="47.25">
      <c r="B507" s="296"/>
      <c r="C507" s="296"/>
      <c r="D507" s="293"/>
      <c r="E507" s="88" t="s">
        <v>939</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6"/>
      <c r="C508" s="296"/>
      <c r="D508" s="293"/>
      <c r="E508" s="89" t="s">
        <v>412</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6"/>
      <c r="C509" s="296"/>
      <c r="D509" s="293"/>
      <c r="E509" s="89" t="s">
        <v>413</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6"/>
      <c r="C510" s="296"/>
      <c r="D510" s="293"/>
      <c r="E510" s="89" t="s">
        <v>414</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6"/>
      <c r="C511" s="296"/>
      <c r="D511" s="293"/>
      <c r="E511" s="89" t="s">
        <v>450</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6"/>
      <c r="C512" s="296"/>
      <c r="D512" s="293"/>
      <c r="E512" s="88" t="s">
        <v>500</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6"/>
      <c r="C513" s="296"/>
      <c r="D513" s="293"/>
      <c r="E513" s="88" t="s">
        <v>516</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6"/>
      <c r="C514" s="296"/>
      <c r="D514" s="293"/>
      <c r="E514" s="97" t="s">
        <v>188</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6"/>
      <c r="C515" s="296"/>
      <c r="D515" s="293"/>
      <c r="E515" s="97" t="s">
        <v>189</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6"/>
      <c r="C516" s="296"/>
      <c r="D516" s="293"/>
      <c r="E516" s="97" t="s">
        <v>190</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6"/>
      <c r="C517" s="296"/>
      <c r="D517" s="293"/>
      <c r="E517" s="97" t="s">
        <v>191</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6"/>
      <c r="C518" s="296"/>
      <c r="D518" s="293"/>
      <c r="E518" s="97" t="s">
        <v>192</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6"/>
      <c r="C519" s="296"/>
      <c r="D519" s="293"/>
      <c r="E519" s="98" t="s">
        <v>445</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6"/>
      <c r="C520" s="296"/>
      <c r="D520" s="293"/>
      <c r="E520" s="98" t="s">
        <v>193</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f>
        <v>129559.67</v>
      </c>
      <c r="X520" s="40">
        <f t="shared" si="47"/>
        <v>1035006.7299999999</v>
      </c>
    </row>
    <row r="521" spans="2:24" ht="36.75" customHeight="1">
      <c r="B521" s="296"/>
      <c r="C521" s="296"/>
      <c r="D521" s="293"/>
      <c r="E521" s="332" t="s">
        <v>298</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6"/>
      <c r="C522" s="296"/>
      <c r="D522" s="293"/>
      <c r="E522" s="333"/>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6"/>
      <c r="C523" s="296"/>
      <c r="D523" s="293"/>
      <c r="E523" s="88" t="s">
        <v>186</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6"/>
      <c r="C524" s="296"/>
      <c r="D524" s="293"/>
      <c r="E524" s="88" t="s">
        <v>945</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306"/>
      <c r="C525" s="306"/>
      <c r="D525" s="311"/>
      <c r="E525" s="88" t="s">
        <v>187</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295" t="s">
        <v>794</v>
      </c>
      <c r="C526" s="295" t="s">
        <v>151</v>
      </c>
      <c r="D526" s="292" t="s">
        <v>150</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6"/>
      <c r="C527" s="296"/>
      <c r="D527" s="293"/>
      <c r="E527" s="10" t="s">
        <v>743</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6"/>
      <c r="C528" s="296"/>
      <c r="D528" s="293"/>
      <c r="E528" s="11" t="s">
        <v>19</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6"/>
      <c r="C529" s="296"/>
      <c r="D529" s="293"/>
      <c r="E529" s="10" t="s">
        <v>946</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297"/>
      <c r="C530" s="297"/>
      <c r="D530" s="294"/>
      <c r="E530" s="11" t="s">
        <v>947</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303" t="s">
        <v>152</v>
      </c>
      <c r="C531" s="303" t="s">
        <v>146</v>
      </c>
      <c r="D531" s="310" t="s">
        <v>94</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6"/>
      <c r="C532" s="296"/>
      <c r="D532" s="293"/>
      <c r="E532" s="24" t="s">
        <v>95</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6"/>
      <c r="C533" s="296"/>
      <c r="D533" s="293"/>
      <c r="E533" s="24" t="s">
        <v>894</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6"/>
      <c r="C534" s="296"/>
      <c r="D534" s="293"/>
      <c r="E534" s="24" t="s">
        <v>333</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306"/>
      <c r="C535" s="306"/>
      <c r="D535" s="311"/>
      <c r="E535" s="95" t="s">
        <v>497</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298" t="s">
        <v>195</v>
      </c>
      <c r="E536" s="299"/>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1327318.6</v>
      </c>
      <c r="X536" s="60">
        <f t="shared" si="56"/>
        <v>662601.7999999998</v>
      </c>
    </row>
    <row r="537" spans="2:24" ht="15.75">
      <c r="B537" s="307" t="s">
        <v>653</v>
      </c>
      <c r="C537" s="334" t="s">
        <v>651</v>
      </c>
      <c r="D537" s="310" t="s">
        <v>32</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312"/>
      <c r="C538" s="336"/>
      <c r="D538" s="293"/>
      <c r="E538" s="94" t="s">
        <v>255</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312"/>
      <c r="C539" s="336"/>
      <c r="D539" s="293"/>
      <c r="E539" s="94" t="s">
        <v>256</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312"/>
      <c r="C540" s="336"/>
      <c r="D540" s="293"/>
      <c r="E540" s="94" t="s">
        <v>404</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312"/>
      <c r="C541" s="336"/>
      <c r="D541" s="293"/>
      <c r="E541" s="94" t="s">
        <v>165</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312"/>
      <c r="C542" s="336"/>
      <c r="D542" s="293"/>
      <c r="E542" s="94" t="s">
        <v>166</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308"/>
      <c r="C543" s="335"/>
      <c r="D543" s="311"/>
      <c r="E543" s="94" t="s">
        <v>167</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307" t="s">
        <v>606</v>
      </c>
      <c r="C544" s="307" t="s">
        <v>650</v>
      </c>
      <c r="D544" s="310" t="s">
        <v>605</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228135.80000000002</v>
      </c>
      <c r="X544" s="184">
        <f t="shared" si="56"/>
        <v>9601.199999999983</v>
      </c>
    </row>
    <row r="545" spans="2:24" ht="78.75">
      <c r="B545" s="308"/>
      <c r="C545" s="308"/>
      <c r="D545" s="311"/>
      <c r="E545" s="145" t="s">
        <v>762</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f>
        <v>228135.80000000002</v>
      </c>
      <c r="X545" s="40">
        <f t="shared" si="56"/>
        <v>9601.199999999983</v>
      </c>
    </row>
    <row r="546" spans="2:24" ht="15.75">
      <c r="B546" s="303" t="s">
        <v>708</v>
      </c>
      <c r="C546" s="303" t="s">
        <v>96</v>
      </c>
      <c r="D546" s="310" t="s">
        <v>326</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6"/>
      <c r="C547" s="296"/>
      <c r="D547" s="293"/>
      <c r="E547" s="27" t="s">
        <v>327</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6"/>
      <c r="C548" s="296"/>
      <c r="D548" s="293"/>
      <c r="E548" s="27" t="s">
        <v>725</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6"/>
      <c r="C549" s="296"/>
      <c r="D549" s="293"/>
      <c r="E549" s="27" t="s">
        <v>842</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6"/>
      <c r="C550" s="296"/>
      <c r="D550" s="293"/>
      <c r="E550" s="27" t="s">
        <v>860</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6"/>
      <c r="C551" s="296"/>
      <c r="D551" s="293"/>
      <c r="E551" s="27" t="s">
        <v>505</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6"/>
      <c r="C552" s="296"/>
      <c r="D552" s="293"/>
      <c r="E552" s="27" t="s">
        <v>506</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306"/>
      <c r="C553" s="306"/>
      <c r="D553" s="311"/>
      <c r="E553" s="27" t="s">
        <v>328</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298" t="s">
        <v>196</v>
      </c>
      <c r="E554" s="299"/>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49124156.01</v>
      </c>
      <c r="X554" s="60">
        <f t="shared" si="56"/>
        <v>48594095.6</v>
      </c>
    </row>
    <row r="555" spans="2:24" ht="15.75">
      <c r="B555" s="334" t="s">
        <v>653</v>
      </c>
      <c r="C555" s="334" t="s">
        <v>651</v>
      </c>
      <c r="D555" s="310" t="s">
        <v>32</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5"/>
      <c r="C556" s="335"/>
      <c r="D556" s="311"/>
      <c r="E556" s="103" t="s">
        <v>507</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303" t="s">
        <v>160</v>
      </c>
      <c r="C557" s="303" t="s">
        <v>154</v>
      </c>
      <c r="D557" s="310" t="s">
        <v>155</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9668534</v>
      </c>
      <c r="X557" s="184">
        <f t="shared" si="56"/>
        <v>1733824.5199999996</v>
      </c>
    </row>
    <row r="558" spans="2:24" ht="63">
      <c r="B558" s="296"/>
      <c r="C558" s="296"/>
      <c r="D558" s="293"/>
      <c r="E558" s="19" t="s">
        <v>157</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6"/>
      <c r="C559" s="296"/>
      <c r="D559" s="293"/>
      <c r="E559" s="19" t="s">
        <v>443</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6"/>
      <c r="C560" s="296"/>
      <c r="D560" s="293"/>
      <c r="E560" s="28" t="s">
        <v>171</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6"/>
      <c r="C561" s="296"/>
      <c r="D561" s="293"/>
      <c r="E561" s="28" t="s">
        <v>761</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6"/>
      <c r="C562" s="296"/>
      <c r="D562" s="293"/>
      <c r="E562" s="28" t="s">
        <v>194</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6"/>
      <c r="C563" s="296"/>
      <c r="D563" s="293"/>
      <c r="E563" s="28" t="s">
        <v>847</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6"/>
      <c r="C564" s="296"/>
      <c r="D564" s="293"/>
      <c r="E564" s="28" t="s">
        <v>959</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6"/>
      <c r="C565" s="296"/>
      <c r="D565" s="293"/>
      <c r="E565" s="28" t="s">
        <v>451</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6"/>
      <c r="C566" s="296"/>
      <c r="D566" s="293"/>
      <c r="E566" s="28" t="s">
        <v>585</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6"/>
      <c r="C567" s="296"/>
      <c r="D567" s="293"/>
      <c r="E567" s="28" t="s">
        <v>570</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6"/>
      <c r="C568" s="296"/>
      <c r="D568" s="293"/>
      <c r="E568" s="105" t="s">
        <v>764</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f>
        <v>7554944.640000001</v>
      </c>
      <c r="X568" s="40">
        <f t="shared" si="56"/>
        <v>1353168.3599999994</v>
      </c>
    </row>
    <row r="569" spans="2:24" ht="78.75">
      <c r="B569" s="296"/>
      <c r="C569" s="296"/>
      <c r="D569" s="293"/>
      <c r="E569" s="10" t="s">
        <v>447</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6"/>
      <c r="C570" s="296"/>
      <c r="D570" s="293"/>
      <c r="E570" s="10" t="s">
        <v>448</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6"/>
      <c r="C571" s="296"/>
      <c r="D571" s="293"/>
      <c r="E571" s="108" t="s">
        <v>49</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6"/>
      <c r="C572" s="296"/>
      <c r="D572" s="293"/>
      <c r="E572" s="108" t="s">
        <v>361</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6"/>
      <c r="C573" s="296"/>
      <c r="D573" s="293"/>
      <c r="E573" s="108" t="s">
        <v>362</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6"/>
      <c r="C574" s="296"/>
      <c r="D574" s="293"/>
      <c r="E574" s="108" t="s">
        <v>449</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307" t="s">
        <v>161</v>
      </c>
      <c r="C575" s="307" t="s">
        <v>154</v>
      </c>
      <c r="D575" s="309" t="s">
        <v>533</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3504551.13</v>
      </c>
      <c r="X575" s="184">
        <f t="shared" si="56"/>
        <v>624986.1200000001</v>
      </c>
    </row>
    <row r="576" spans="2:24" ht="94.5">
      <c r="B576" s="312"/>
      <c r="C576" s="312"/>
      <c r="D576" s="309"/>
      <c r="E576" s="12" t="s">
        <v>592</v>
      </c>
      <c r="F576" s="76"/>
      <c r="G576" s="99"/>
      <c r="H576" s="224"/>
      <c r="I576" s="251" t="s">
        <v>36</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f>
        <v>2931222.56</v>
      </c>
      <c r="X576" s="40">
        <f t="shared" si="56"/>
        <v>624986.1200000001</v>
      </c>
    </row>
    <row r="577" spans="2:24" ht="31.5">
      <c r="B577" s="308"/>
      <c r="C577" s="308"/>
      <c r="D577" s="309"/>
      <c r="E577" s="12" t="s">
        <v>567</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303" t="s">
        <v>657</v>
      </c>
      <c r="C578" s="303" t="s">
        <v>658</v>
      </c>
      <c r="D578" s="310" t="s">
        <v>938</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6"/>
      <c r="C579" s="296"/>
      <c r="D579" s="293"/>
      <c r="E579" s="28" t="s">
        <v>415</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6"/>
      <c r="C580" s="296"/>
      <c r="D580" s="293"/>
      <c r="E580" s="12" t="s">
        <v>915</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6"/>
      <c r="C581" s="296"/>
      <c r="D581" s="293"/>
      <c r="E581" s="29" t="s">
        <v>856</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6"/>
      <c r="C582" s="296"/>
      <c r="D582" s="293"/>
      <c r="E582" s="10" t="s">
        <v>290</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6"/>
      <c r="C583" s="296"/>
      <c r="D583" s="293"/>
      <c r="E583" s="10" t="s">
        <v>264</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6"/>
      <c r="C584" s="296"/>
      <c r="D584" s="293"/>
      <c r="E584" s="52" t="s">
        <v>134</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6"/>
      <c r="C585" s="296"/>
      <c r="D585" s="293"/>
      <c r="E585" s="10" t="s">
        <v>542</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6"/>
      <c r="C586" s="296"/>
      <c r="D586" s="293"/>
      <c r="E586" s="10" t="s">
        <v>92</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6"/>
      <c r="C587" s="296"/>
      <c r="D587" s="293"/>
      <c r="E587" s="10" t="s">
        <v>93</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6"/>
      <c r="C588" s="296"/>
      <c r="D588" s="293"/>
      <c r="E588" s="110" t="s">
        <v>686</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6"/>
      <c r="C589" s="296"/>
      <c r="D589" s="293"/>
      <c r="E589" s="10" t="s">
        <v>625</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6"/>
      <c r="C590" s="296"/>
      <c r="D590" s="293"/>
      <c r="E590" s="108" t="s">
        <v>291</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6"/>
      <c r="C591" s="296"/>
      <c r="D591" s="293"/>
      <c r="E591" s="108" t="s">
        <v>626</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6"/>
      <c r="C592" s="296"/>
      <c r="D592" s="293"/>
      <c r="E592" s="12" t="s">
        <v>627</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6"/>
      <c r="C593" s="296"/>
      <c r="D593" s="293"/>
      <c r="E593" s="12" t="s">
        <v>628</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6"/>
      <c r="C594" s="296"/>
      <c r="D594" s="293"/>
      <c r="E594" s="12" t="s">
        <v>629</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6"/>
      <c r="C595" s="296"/>
      <c r="D595" s="293"/>
      <c r="E595" s="12" t="s">
        <v>136</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6"/>
      <c r="C596" s="296"/>
      <c r="D596" s="293"/>
      <c r="E596" s="12" t="s">
        <v>713</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306"/>
      <c r="C597" s="306"/>
      <c r="D597" s="311"/>
      <c r="E597" s="10" t="s">
        <v>526</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307" t="s">
        <v>597</v>
      </c>
      <c r="C598" s="307" t="s">
        <v>598</v>
      </c>
      <c r="D598" s="310" t="s">
        <v>706</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312"/>
      <c r="C599" s="312"/>
      <c r="D599" s="293"/>
      <c r="E599" s="105" t="s">
        <v>527</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308"/>
      <c r="C600" s="308"/>
      <c r="D600" s="311"/>
      <c r="E600" s="105" t="s">
        <v>528</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303" t="s">
        <v>857</v>
      </c>
      <c r="C601" s="303" t="s">
        <v>124</v>
      </c>
      <c r="D601" s="310" t="s">
        <v>858</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13183907.919999998</v>
      </c>
      <c r="X601" s="184">
        <f t="shared" si="67"/>
        <v>9339102.790000003</v>
      </c>
    </row>
    <row r="602" spans="2:24" ht="31.5">
      <c r="B602" s="296"/>
      <c r="C602" s="296"/>
      <c r="D602" s="293"/>
      <c r="E602" s="29" t="s">
        <v>127</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6"/>
      <c r="C603" s="296"/>
      <c r="D603" s="293"/>
      <c r="E603" s="12" t="s">
        <v>800</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6"/>
      <c r="C604" s="296"/>
      <c r="D604" s="293"/>
      <c r="E604" s="12" t="s">
        <v>801</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6"/>
      <c r="C605" s="296"/>
      <c r="D605" s="293"/>
      <c r="E605" s="12" t="s">
        <v>137</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6"/>
      <c r="C606" s="296"/>
      <c r="D606" s="293"/>
      <c r="E606" s="12" t="s">
        <v>138</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6"/>
      <c r="C607" s="296"/>
      <c r="D607" s="293"/>
      <c r="E607" s="341" t="s">
        <v>480</v>
      </c>
      <c r="F607" s="30"/>
      <c r="G607" s="18"/>
      <c r="H607" s="229"/>
      <c r="I607" s="339">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6"/>
      <c r="C608" s="296"/>
      <c r="D608" s="293"/>
      <c r="E608" s="342"/>
      <c r="F608" s="30"/>
      <c r="G608" s="18"/>
      <c r="H608" s="229"/>
      <c r="I608" s="340"/>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6"/>
      <c r="C609" s="296"/>
      <c r="D609" s="293"/>
      <c r="E609" s="12" t="s">
        <v>478</v>
      </c>
      <c r="F609" s="109"/>
      <c r="G609" s="111"/>
      <c r="H609" s="230"/>
      <c r="I609" s="257">
        <v>3132</v>
      </c>
      <c r="J609" s="21">
        <v>100000</v>
      </c>
      <c r="K609" s="203"/>
      <c r="L609" s="203"/>
      <c r="M609" s="203"/>
      <c r="N609" s="203"/>
      <c r="O609" s="203">
        <v>100000</v>
      </c>
      <c r="P609" s="203"/>
      <c r="Q609" s="203"/>
      <c r="R609" s="203"/>
      <c r="S609" s="203"/>
      <c r="T609" s="203"/>
      <c r="U609" s="203"/>
      <c r="V609" s="203"/>
      <c r="W609" s="49"/>
      <c r="X609" s="40">
        <f t="shared" si="67"/>
        <v>100000</v>
      </c>
    </row>
    <row r="610" spans="2:24" ht="47.25">
      <c r="B610" s="296"/>
      <c r="C610" s="296"/>
      <c r="D610" s="293"/>
      <c r="E610" s="12" t="s">
        <v>479</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f>
        <v>239591.18</v>
      </c>
      <c r="X610" s="40">
        <f t="shared" si="67"/>
        <v>206321.82</v>
      </c>
    </row>
    <row r="611" spans="2:24" ht="47.25">
      <c r="B611" s="296"/>
      <c r="C611" s="296"/>
      <c r="D611" s="293"/>
      <c r="E611" s="10" t="s">
        <v>680</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6"/>
      <c r="C612" s="296"/>
      <c r="D612" s="293"/>
      <c r="E612" s="10" t="s">
        <v>72</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6"/>
      <c r="C613" s="296"/>
      <c r="D613" s="293"/>
      <c r="E613" s="10" t="s">
        <v>540</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6"/>
      <c r="C614" s="296"/>
      <c r="D614" s="293"/>
      <c r="E614" s="10" t="s">
        <v>541</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6"/>
      <c r="C615" s="296"/>
      <c r="D615" s="293"/>
      <c r="E615" s="10" t="s">
        <v>689</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6"/>
      <c r="C616" s="296"/>
      <c r="D616" s="293"/>
      <c r="E616" s="10" t="s">
        <v>690</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6"/>
      <c r="C617" s="296"/>
      <c r="D617" s="293"/>
      <c r="E617" s="10" t="s">
        <v>97</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6"/>
      <c r="C618" s="296"/>
      <c r="D618" s="293"/>
      <c r="E618" s="10" t="s">
        <v>133</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6"/>
      <c r="C619" s="296"/>
      <c r="D619" s="293"/>
      <c r="E619" s="10" t="s">
        <v>587</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6"/>
      <c r="C620" s="296"/>
      <c r="D620" s="293"/>
      <c r="E620" s="52" t="s">
        <v>691</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6"/>
      <c r="C621" s="296"/>
      <c r="D621" s="293"/>
      <c r="E621" s="52" t="s">
        <v>98</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6"/>
      <c r="C622" s="296"/>
      <c r="D622" s="293"/>
      <c r="E622" s="52" t="s">
        <v>796</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6"/>
      <c r="C623" s="296"/>
      <c r="D623" s="293"/>
      <c r="E623" s="52" t="s">
        <v>529</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6"/>
      <c r="C624" s="296"/>
      <c r="D624" s="293"/>
      <c r="E624" s="52" t="s">
        <v>300</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6"/>
      <c r="C625" s="296"/>
      <c r="D625" s="293"/>
      <c r="E625" s="52" t="s">
        <v>135</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f>
        <v>876400.04</v>
      </c>
      <c r="X625" s="40">
        <f t="shared" si="67"/>
        <v>793599.96</v>
      </c>
    </row>
    <row r="626" spans="2:24" ht="31.5">
      <c r="B626" s="296"/>
      <c r="C626" s="296"/>
      <c r="D626" s="293"/>
      <c r="E626" s="52" t="s">
        <v>950</v>
      </c>
      <c r="F626" s="113"/>
      <c r="G626" s="115"/>
      <c r="H626" s="228"/>
      <c r="I626" s="257">
        <v>3132</v>
      </c>
      <c r="J626" s="21">
        <v>1200000</v>
      </c>
      <c r="K626" s="203"/>
      <c r="L626" s="203"/>
      <c r="M626" s="203"/>
      <c r="N626" s="203"/>
      <c r="O626" s="203"/>
      <c r="P626" s="203"/>
      <c r="Q626" s="203"/>
      <c r="R626" s="203"/>
      <c r="S626" s="21">
        <v>1200000</v>
      </c>
      <c r="T626" s="49"/>
      <c r="U626" s="49"/>
      <c r="V626" s="49"/>
      <c r="W626" s="49">
        <f>10350+700000</f>
        <v>710350</v>
      </c>
      <c r="X626" s="40">
        <f t="shared" si="67"/>
        <v>489650</v>
      </c>
    </row>
    <row r="627" spans="2:24" ht="31.5">
      <c r="B627" s="296"/>
      <c r="C627" s="296"/>
      <c r="D627" s="293"/>
      <c r="E627" s="52" t="s">
        <v>714</v>
      </c>
      <c r="F627" s="113"/>
      <c r="G627" s="115"/>
      <c r="H627" s="228"/>
      <c r="I627" s="257">
        <v>3132</v>
      </c>
      <c r="J627" s="21">
        <v>1200000</v>
      </c>
      <c r="K627" s="203"/>
      <c r="L627" s="203"/>
      <c r="M627" s="203"/>
      <c r="N627" s="203"/>
      <c r="O627" s="203"/>
      <c r="P627" s="203"/>
      <c r="Q627" s="203"/>
      <c r="R627" s="203"/>
      <c r="S627" s="21">
        <v>1200000</v>
      </c>
      <c r="T627" s="49"/>
      <c r="U627" s="49"/>
      <c r="V627" s="49"/>
      <c r="W627" s="49">
        <f>7000+716400</f>
        <v>723400</v>
      </c>
      <c r="X627" s="40">
        <f t="shared" si="67"/>
        <v>476600</v>
      </c>
    </row>
    <row r="628" spans="2:24" ht="47.25">
      <c r="B628" s="296"/>
      <c r="C628" s="296"/>
      <c r="D628" s="293"/>
      <c r="E628" s="52" t="s">
        <v>918</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6"/>
      <c r="C629" s="296"/>
      <c r="D629" s="293"/>
      <c r="E629" s="52" t="s">
        <v>334</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6"/>
      <c r="C630" s="296"/>
      <c r="D630" s="293"/>
      <c r="E630" s="52" t="s">
        <v>135</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6"/>
      <c r="C631" s="296"/>
      <c r="D631" s="293"/>
      <c r="E631" s="52" t="s">
        <v>879</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6"/>
      <c r="C632" s="296"/>
      <c r="D632" s="293"/>
      <c r="E632" s="52" t="s">
        <v>880</v>
      </c>
      <c r="F632" s="113"/>
      <c r="G632" s="115"/>
      <c r="H632" s="228"/>
      <c r="I632" s="257">
        <v>3132</v>
      </c>
      <c r="J632" s="21">
        <v>200000</v>
      </c>
      <c r="K632" s="49"/>
      <c r="L632" s="49"/>
      <c r="M632" s="49"/>
      <c r="N632" s="49"/>
      <c r="O632" s="49"/>
      <c r="P632" s="49"/>
      <c r="Q632" s="49"/>
      <c r="R632" s="49"/>
      <c r="S632" s="49"/>
      <c r="T632" s="49"/>
      <c r="U632" s="49">
        <v>200000</v>
      </c>
      <c r="V632" s="49"/>
      <c r="W632" s="49"/>
      <c r="X632" s="40">
        <f t="shared" si="67"/>
        <v>200000</v>
      </c>
    </row>
    <row r="633" spans="2:24" ht="63">
      <c r="B633" s="296"/>
      <c r="C633" s="296"/>
      <c r="D633" s="293"/>
      <c r="E633" s="52" t="s">
        <v>881</v>
      </c>
      <c r="F633" s="113"/>
      <c r="G633" s="115"/>
      <c r="H633" s="228"/>
      <c r="I633" s="257">
        <v>3132</v>
      </c>
      <c r="J633" s="21">
        <v>250000</v>
      </c>
      <c r="K633" s="49"/>
      <c r="L633" s="49"/>
      <c r="M633" s="49"/>
      <c r="N633" s="49"/>
      <c r="O633" s="49"/>
      <c r="P633" s="49"/>
      <c r="Q633" s="49"/>
      <c r="R633" s="49"/>
      <c r="S633" s="49"/>
      <c r="T633" s="49"/>
      <c r="U633" s="49">
        <v>250000</v>
      </c>
      <c r="V633" s="49"/>
      <c r="W633" s="49"/>
      <c r="X633" s="40">
        <f t="shared" si="67"/>
        <v>250000</v>
      </c>
    </row>
    <row r="634" spans="2:24" ht="31.5">
      <c r="B634" s="306"/>
      <c r="C634" s="306"/>
      <c r="D634" s="311"/>
      <c r="E634" s="52" t="s">
        <v>797</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15" t="s">
        <v>785</v>
      </c>
      <c r="C635" s="315" t="s">
        <v>658</v>
      </c>
      <c r="D635" s="309" t="s">
        <v>248</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7372127.660000001</v>
      </c>
      <c r="X635" s="184">
        <f t="shared" si="67"/>
        <v>9288591.2</v>
      </c>
    </row>
    <row r="636" spans="2:24" ht="31.5">
      <c r="B636" s="315"/>
      <c r="C636" s="315"/>
      <c r="D636" s="309"/>
      <c r="E636" s="119" t="s">
        <v>565</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15"/>
      <c r="C637" s="315"/>
      <c r="D637" s="309"/>
      <c r="E637" s="10" t="s">
        <v>566</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15"/>
      <c r="C638" s="315"/>
      <c r="D638" s="309"/>
      <c r="E638" s="123" t="s">
        <v>50</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15"/>
      <c r="C639" s="315"/>
      <c r="D639" s="309"/>
      <c r="E639" s="12" t="s">
        <v>51</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15"/>
      <c r="C640" s="315"/>
      <c r="D640" s="309"/>
      <c r="E640" s="116" t="s">
        <v>692</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1390082.4</v>
      </c>
      <c r="X640" s="40">
        <f t="shared" si="67"/>
        <v>539917.6000000001</v>
      </c>
    </row>
    <row r="641" spans="2:24" ht="63">
      <c r="B641" s="315"/>
      <c r="C641" s="315"/>
      <c r="D641" s="309"/>
      <c r="E641" s="29" t="s">
        <v>393</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f>
        <v>1390082.4</v>
      </c>
      <c r="X641" s="40">
        <f t="shared" si="67"/>
        <v>539917.6000000001</v>
      </c>
    </row>
    <row r="642" spans="2:24" ht="31.5">
      <c r="B642" s="315"/>
      <c r="C642" s="315"/>
      <c r="D642" s="309"/>
      <c r="E642" s="116" t="s">
        <v>3</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15"/>
      <c r="C643" s="315"/>
      <c r="D643" s="309"/>
      <c r="E643" s="10" t="s">
        <v>4</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15"/>
      <c r="C644" s="315"/>
      <c r="D644" s="309"/>
      <c r="E644" s="118" t="s">
        <v>5</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15"/>
      <c r="C645" s="315"/>
      <c r="D645" s="309"/>
      <c r="E645" s="119" t="s">
        <v>6</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15"/>
      <c r="C646" s="315"/>
      <c r="D646" s="309"/>
      <c r="E646" s="10" t="s">
        <v>263</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15"/>
      <c r="C647" s="315"/>
      <c r="D647" s="309"/>
      <c r="E647" s="10" t="s">
        <v>732</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15"/>
      <c r="C648" s="315"/>
      <c r="D648" s="309"/>
      <c r="E648" s="39" t="s">
        <v>588</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15"/>
      <c r="C649" s="315"/>
      <c r="D649" s="309"/>
      <c r="E649" s="121" t="s">
        <v>589</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15"/>
      <c r="C650" s="315"/>
      <c r="D650" s="309"/>
      <c r="E650" s="12" t="s">
        <v>590</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15"/>
      <c r="C651" s="315"/>
      <c r="D651" s="309"/>
      <c r="E651" s="123" t="s">
        <v>591</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4747720.33</v>
      </c>
      <c r="X651" s="40">
        <f t="shared" si="67"/>
        <v>7141659.67</v>
      </c>
    </row>
    <row r="652" spans="2:24" ht="63">
      <c r="B652" s="315"/>
      <c r="C652" s="315"/>
      <c r="D652" s="309"/>
      <c r="E652" s="12" t="s">
        <v>11</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15"/>
      <c r="C653" s="315"/>
      <c r="D653" s="309"/>
      <c r="E653" s="12" t="s">
        <v>731</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f>
        <v>799807.6799999999</v>
      </c>
      <c r="X653" s="40">
        <f t="shared" si="67"/>
        <v>100192.32000000007</v>
      </c>
    </row>
    <row r="654" spans="2:24" ht="47.25">
      <c r="B654" s="315"/>
      <c r="C654" s="315"/>
      <c r="D654" s="309"/>
      <c r="E654" s="24" t="s">
        <v>694</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15"/>
      <c r="C655" s="315"/>
      <c r="D655" s="309"/>
      <c r="E655" s="24" t="s">
        <v>695</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15"/>
      <c r="C656" s="315"/>
      <c r="D656" s="309"/>
      <c r="E656" s="12" t="s">
        <v>562</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15"/>
      <c r="C657" s="315"/>
      <c r="D657" s="309"/>
      <c r="E657" s="24" t="s">
        <v>512</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15"/>
      <c r="C658" s="315"/>
      <c r="D658" s="309"/>
      <c r="E658" s="24" t="s">
        <v>576</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15"/>
      <c r="C659" s="315"/>
      <c r="D659" s="309"/>
      <c r="E659" s="24" t="s">
        <v>577</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15"/>
      <c r="C660" s="315"/>
      <c r="D660" s="309"/>
      <c r="E660" s="24" t="s">
        <v>578</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f>
        <v>10164.48</v>
      </c>
      <c r="X660" s="40">
        <f t="shared" si="78"/>
        <v>1682835.52</v>
      </c>
    </row>
    <row r="661" spans="2:24" ht="63">
      <c r="B661" s="315"/>
      <c r="C661" s="315"/>
      <c r="D661" s="309"/>
      <c r="E661" s="24" t="s">
        <v>142</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15"/>
      <c r="C662" s="315"/>
      <c r="D662" s="309"/>
      <c r="E662" s="24" t="s">
        <v>713</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15"/>
      <c r="C663" s="315"/>
      <c r="D663" s="309"/>
      <c r="E663" s="24" t="s">
        <v>125</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78"/>
        <v>2900000</v>
      </c>
    </row>
    <row r="664" spans="2:24" ht="63">
      <c r="B664" s="315"/>
      <c r="C664" s="315"/>
      <c r="D664" s="309"/>
      <c r="E664" s="12" t="s">
        <v>563</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15"/>
      <c r="C665" s="315"/>
      <c r="D665" s="309"/>
      <c r="E665" s="126" t="s">
        <v>564</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15"/>
      <c r="C666" s="315"/>
      <c r="D666" s="309"/>
      <c r="E666" s="108" t="s">
        <v>733</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15"/>
      <c r="C667" s="315"/>
      <c r="D667" s="309"/>
      <c r="E667" s="108" t="s">
        <v>734</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15"/>
      <c r="C668" s="315"/>
      <c r="D668" s="309"/>
      <c r="E668" s="108" t="s">
        <v>116</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15"/>
      <c r="C669" s="315"/>
      <c r="D669" s="309"/>
      <c r="E669" s="108" t="s">
        <v>117</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15"/>
      <c r="C670" s="315"/>
      <c r="D670" s="309"/>
      <c r="E670" s="24" t="s">
        <v>501</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15"/>
      <c r="C671" s="315"/>
      <c r="D671" s="309"/>
      <c r="E671" s="278" t="s">
        <v>9</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15"/>
      <c r="C672" s="315"/>
      <c r="D672" s="309"/>
      <c r="E672" s="278" t="s">
        <v>10</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15"/>
      <c r="C673" s="315"/>
      <c r="D673" s="309"/>
      <c r="E673" s="278" t="s">
        <v>862</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15"/>
      <c r="C674" s="315"/>
      <c r="D674" s="309"/>
      <c r="E674" s="278" t="s">
        <v>701</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15"/>
      <c r="C675" s="315"/>
      <c r="D675" s="309"/>
      <c r="E675" s="108" t="s">
        <v>118</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15"/>
      <c r="C676" s="315"/>
      <c r="D676" s="309"/>
      <c r="E676" s="127" t="s">
        <v>571</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15"/>
      <c r="C677" s="315"/>
      <c r="D677" s="309"/>
      <c r="E677" s="108" t="s">
        <v>572</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15"/>
      <c r="C678" s="315"/>
      <c r="D678" s="309"/>
      <c r="E678" s="123" t="s">
        <v>573</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15"/>
      <c r="C679" s="315"/>
      <c r="D679" s="309"/>
      <c r="E679" s="12" t="s">
        <v>394</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15"/>
      <c r="C680" s="315"/>
      <c r="D680" s="309"/>
      <c r="E680" s="123" t="s">
        <v>574</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15"/>
      <c r="C681" s="315"/>
      <c r="D681" s="309"/>
      <c r="E681" s="12" t="s">
        <v>924</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15"/>
      <c r="C682" s="315"/>
      <c r="D682" s="309"/>
      <c r="E682" s="105" t="s">
        <v>925</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15"/>
      <c r="C683" s="315"/>
      <c r="D683" s="309"/>
      <c r="E683" s="10" t="s">
        <v>919</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15"/>
      <c r="C684" s="315"/>
      <c r="D684" s="309"/>
      <c r="E684" s="10" t="s">
        <v>920</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15"/>
      <c r="C685" s="315"/>
      <c r="D685" s="309"/>
      <c r="E685" s="10" t="s">
        <v>921</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15"/>
      <c r="C686" s="315"/>
      <c r="D686" s="309"/>
      <c r="E686" s="10" t="s">
        <v>926</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307" t="s">
        <v>104</v>
      </c>
      <c r="C687" s="307" t="s">
        <v>599</v>
      </c>
      <c r="D687" s="310" t="s">
        <v>927</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312"/>
      <c r="C688" s="312"/>
      <c r="D688" s="293"/>
      <c r="E688" s="105" t="s">
        <v>568</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303" t="s">
        <v>545</v>
      </c>
      <c r="C689" s="303" t="s">
        <v>600</v>
      </c>
      <c r="D689" s="310" t="s">
        <v>546</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6"/>
      <c r="C690" s="296"/>
      <c r="D690" s="293"/>
      <c r="E690" s="10" t="s">
        <v>329</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6"/>
      <c r="C691" s="296"/>
      <c r="D691" s="293"/>
      <c r="E691" s="10" t="s">
        <v>863</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306"/>
      <c r="C692" s="306"/>
      <c r="D692" s="311"/>
      <c r="E692" s="10" t="s">
        <v>617</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00" t="s">
        <v>547</v>
      </c>
      <c r="C693" s="300" t="s">
        <v>548</v>
      </c>
      <c r="D693" s="301" t="s">
        <v>549</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00"/>
      <c r="C694" s="300"/>
      <c r="D694" s="301"/>
      <c r="E694" s="29" t="s">
        <v>974</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00"/>
      <c r="C695" s="300"/>
      <c r="D695" s="301"/>
      <c r="E695" s="12" t="s">
        <v>23</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00" t="s">
        <v>517</v>
      </c>
      <c r="C696" s="300" t="s">
        <v>602</v>
      </c>
      <c r="D696" s="301" t="s">
        <v>601</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00"/>
      <c r="C697" s="300"/>
      <c r="D697" s="301"/>
      <c r="E697" s="31" t="s">
        <v>802</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00"/>
      <c r="C698" s="300"/>
      <c r="D698" s="301"/>
      <c r="E698" s="31" t="s">
        <v>53</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00"/>
      <c r="C699" s="300"/>
      <c r="D699" s="301"/>
      <c r="E699" s="31" t="s">
        <v>54</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00"/>
      <c r="C700" s="300"/>
      <c r="D700" s="301"/>
      <c r="E700" s="31" t="s">
        <v>55</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302" t="s">
        <v>728</v>
      </c>
      <c r="C701" s="302" t="s">
        <v>123</v>
      </c>
      <c r="D701" s="291" t="s">
        <v>554</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302"/>
      <c r="C702" s="302"/>
      <c r="D702" s="291"/>
      <c r="E702" s="12" t="s">
        <v>948</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302"/>
      <c r="C703" s="302"/>
      <c r="D703" s="291"/>
      <c r="E703" s="12" t="s">
        <v>299</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298" t="s">
        <v>121</v>
      </c>
      <c r="E704" s="299"/>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19413685.599999998</v>
      </c>
      <c r="X704" s="60">
        <f t="shared" si="78"/>
        <v>32742021.230000008</v>
      </c>
    </row>
    <row r="705" spans="2:24" ht="15.75" customHeight="1" hidden="1">
      <c r="B705" s="304" t="s">
        <v>653</v>
      </c>
      <c r="C705" s="304" t="s">
        <v>651</v>
      </c>
      <c r="D705" s="292" t="s">
        <v>32</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05"/>
      <c r="C706" s="305"/>
      <c r="D706" s="293"/>
      <c r="E706" s="12" t="s">
        <v>7</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287"/>
      <c r="C707" s="287"/>
      <c r="D707" s="294"/>
      <c r="E707" s="12" t="s">
        <v>8</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303" t="s">
        <v>787</v>
      </c>
      <c r="C708" s="303" t="s">
        <v>34</v>
      </c>
      <c r="D708" s="310" t="s">
        <v>753</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6"/>
      <c r="C709" s="296"/>
      <c r="D709" s="293"/>
      <c r="E709" s="12" t="s">
        <v>139</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6"/>
      <c r="C710" s="296"/>
      <c r="D710" s="293"/>
      <c r="E710" s="12" t="s">
        <v>140</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6"/>
      <c r="C711" s="296"/>
      <c r="D711" s="293"/>
      <c r="E711" s="12" t="s">
        <v>717</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6"/>
      <c r="C712" s="296"/>
      <c r="D712" s="293"/>
      <c r="E712" s="12" t="s">
        <v>266</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6"/>
      <c r="C713" s="296"/>
      <c r="D713" s="293"/>
      <c r="E713" s="130" t="s">
        <v>892</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303" t="s">
        <v>788</v>
      </c>
      <c r="C714" s="303" t="s">
        <v>705</v>
      </c>
      <c r="D714" s="310" t="s">
        <v>704</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862656.86</v>
      </c>
      <c r="X714" s="184">
        <f t="shared" si="78"/>
        <v>640556.3099999999</v>
      </c>
    </row>
    <row r="715" spans="2:24" ht="63">
      <c r="B715" s="296"/>
      <c r="C715" s="296"/>
      <c r="D715" s="293"/>
      <c r="E715" s="12" t="s">
        <v>37</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6"/>
      <c r="C716" s="296"/>
      <c r="D716" s="293"/>
      <c r="E716" s="12" t="s">
        <v>179</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6"/>
      <c r="C717" s="296"/>
      <c r="D717" s="293"/>
      <c r="E717" s="12" t="s">
        <v>180</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6"/>
      <c r="C718" s="296"/>
      <c r="D718" s="293"/>
      <c r="E718" s="12" t="s">
        <v>158</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6"/>
      <c r="C719" s="296"/>
      <c r="D719" s="293"/>
      <c r="E719" s="12" t="s">
        <v>822</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6"/>
      <c r="C720" s="296"/>
      <c r="D720" s="293"/>
      <c r="E720" s="12" t="s">
        <v>698</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6"/>
      <c r="C721" s="296"/>
      <c r="D721" s="293"/>
      <c r="E721" s="12" t="s">
        <v>178</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6"/>
      <c r="C722" s="296"/>
      <c r="D722" s="293"/>
      <c r="E722" s="10" t="s">
        <v>22</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6"/>
      <c r="C723" s="296"/>
      <c r="D723" s="293"/>
      <c r="E723" s="130" t="s">
        <v>718</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6"/>
      <c r="C724" s="296"/>
      <c r="D724" s="293"/>
      <c r="E724" s="130" t="s">
        <v>882</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6"/>
      <c r="C725" s="296"/>
      <c r="D725" s="293"/>
      <c r="E725" s="130" t="s">
        <v>363</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6"/>
      <c r="C726" s="296"/>
      <c r="D726" s="293"/>
      <c r="E726" s="130" t="s">
        <v>864</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6"/>
      <c r="C727" s="296"/>
      <c r="D727" s="293"/>
      <c r="E727" s="130" t="s">
        <v>342</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6"/>
      <c r="C728" s="296"/>
      <c r="D728" s="293"/>
      <c r="E728" s="130" t="s">
        <v>870</v>
      </c>
      <c r="F728" s="66"/>
      <c r="G728" s="18"/>
      <c r="H728" s="218"/>
      <c r="I728" s="255">
        <v>3132</v>
      </c>
      <c r="J728" s="66">
        <v>24000</v>
      </c>
      <c r="K728" s="49"/>
      <c r="L728" s="49"/>
      <c r="M728" s="49"/>
      <c r="N728" s="49"/>
      <c r="O728" s="49"/>
      <c r="P728" s="49"/>
      <c r="Q728" s="49"/>
      <c r="R728" s="49"/>
      <c r="S728" s="49"/>
      <c r="T728" s="49"/>
      <c r="U728" s="49">
        <v>24000</v>
      </c>
      <c r="V728" s="49"/>
      <c r="W728" s="49"/>
      <c r="X728" s="40">
        <f t="shared" si="92"/>
        <v>24000</v>
      </c>
    </row>
    <row r="729" spans="2:24" ht="47.25">
      <c r="B729" s="306"/>
      <c r="C729" s="306"/>
      <c r="D729" s="311"/>
      <c r="E729" s="130" t="s">
        <v>181</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v>7196.4</v>
      </c>
      <c r="X729" s="40">
        <f t="shared" si="92"/>
        <v>192803.6</v>
      </c>
    </row>
    <row r="730" spans="2:24" ht="15.75">
      <c r="B730" s="303" t="s">
        <v>708</v>
      </c>
      <c r="C730" s="303" t="s">
        <v>96</v>
      </c>
      <c r="D730" s="310" t="s">
        <v>326</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306"/>
      <c r="C731" s="306"/>
      <c r="D731" s="311"/>
      <c r="E731" s="10" t="s">
        <v>38</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307" t="s">
        <v>161</v>
      </c>
      <c r="C732" s="307" t="s">
        <v>154</v>
      </c>
      <c r="D732" s="310" t="s">
        <v>533</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308"/>
      <c r="C733" s="308"/>
      <c r="D733" s="293"/>
      <c r="E733" s="130" t="s">
        <v>182</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303" t="s">
        <v>153</v>
      </c>
      <c r="C734" s="303" t="s">
        <v>156</v>
      </c>
      <c r="D734" s="310" t="s">
        <v>596</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6"/>
      <c r="C735" s="296"/>
      <c r="D735" s="293"/>
      <c r="E735" s="12" t="s">
        <v>482</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6"/>
      <c r="C736" s="296"/>
      <c r="D736" s="293"/>
      <c r="E736" s="10" t="s">
        <v>172</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6"/>
      <c r="C737" s="296"/>
      <c r="D737" s="293"/>
      <c r="E737" s="10" t="s">
        <v>183</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306"/>
      <c r="C738" s="306"/>
      <c r="D738" s="311"/>
      <c r="E738" s="130" t="s">
        <v>817</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303" t="s">
        <v>932</v>
      </c>
      <c r="C739" s="303" t="s">
        <v>934</v>
      </c>
      <c r="D739" s="310" t="s">
        <v>936</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6"/>
      <c r="C740" s="296"/>
      <c r="D740" s="293"/>
      <c r="E740" s="12" t="s">
        <v>99</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6"/>
      <c r="C741" s="296"/>
      <c r="D741" s="293"/>
      <c r="E741" s="12" t="s">
        <v>173</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306"/>
      <c r="C742" s="306"/>
      <c r="D742" s="311"/>
      <c r="E742" s="130" t="s">
        <v>296</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303" t="s">
        <v>657</v>
      </c>
      <c r="C743" s="303" t="s">
        <v>658</v>
      </c>
      <c r="D743" s="310" t="s">
        <v>938</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6991452.199999999</v>
      </c>
      <c r="X743" s="184">
        <f t="shared" si="92"/>
        <v>2243121.6400000006</v>
      </c>
    </row>
    <row r="744" spans="2:24" ht="78.75">
      <c r="B744" s="296"/>
      <c r="C744" s="296"/>
      <c r="D744" s="293"/>
      <c r="E744" s="19" t="s">
        <v>678</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6"/>
      <c r="C745" s="296"/>
      <c r="D745" s="293"/>
      <c r="E745" s="28" t="s">
        <v>773</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6"/>
      <c r="C746" s="296"/>
      <c r="D746" s="293"/>
      <c r="E746" s="10" t="s">
        <v>699</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6"/>
      <c r="C747" s="296"/>
      <c r="D747" s="293"/>
      <c r="E747" s="12" t="s">
        <v>700</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6"/>
      <c r="C748" s="296"/>
      <c r="D748" s="293"/>
      <c r="E748" s="33" t="s">
        <v>751</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6"/>
      <c r="C749" s="296"/>
      <c r="D749" s="293"/>
      <c r="E749" s="10" t="s">
        <v>837</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6"/>
      <c r="C750" s="296"/>
      <c r="D750" s="293"/>
      <c r="E750" s="12" t="s">
        <v>838</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6"/>
      <c r="C751" s="296"/>
      <c r="D751" s="293"/>
      <c r="E751" s="10" t="s">
        <v>839</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6"/>
      <c r="C752" s="296"/>
      <c r="D752" s="293"/>
      <c r="E752" s="12" t="s">
        <v>174</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6"/>
      <c r="C753" s="296"/>
      <c r="D753" s="293"/>
      <c r="E753" s="12" t="s">
        <v>840</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6"/>
      <c r="C754" s="296"/>
      <c r="D754" s="293"/>
      <c r="E754" s="34" t="s">
        <v>912</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6"/>
      <c r="C755" s="296"/>
      <c r="D755" s="293"/>
      <c r="E755" s="33" t="s">
        <v>143</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6"/>
      <c r="C756" s="296"/>
      <c r="D756" s="293"/>
      <c r="E756" s="33" t="s">
        <v>144</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6"/>
      <c r="C757" s="296"/>
      <c r="D757" s="293"/>
      <c r="E757" s="33" t="s">
        <v>798</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6"/>
      <c r="C758" s="296"/>
      <c r="D758" s="293"/>
      <c r="E758" s="33" t="s">
        <v>799</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6"/>
      <c r="C759" s="296"/>
      <c r="D759" s="293"/>
      <c r="E759" s="33" t="s">
        <v>81</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6"/>
      <c r="C760" s="296"/>
      <c r="D760" s="293"/>
      <c r="E760" s="33" t="s">
        <v>82</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6"/>
      <c r="C761" s="296"/>
      <c r="D761" s="293"/>
      <c r="E761" s="33" t="s">
        <v>726</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6"/>
      <c r="C762" s="296"/>
      <c r="D762" s="293"/>
      <c r="E762" s="33" t="s">
        <v>297</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6"/>
      <c r="C763" s="296"/>
      <c r="D763" s="293"/>
      <c r="E763" s="33" t="s">
        <v>384</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f>
        <v>299423.54000000004</v>
      </c>
      <c r="X763" s="40">
        <f t="shared" si="92"/>
        <v>18576.459999999963</v>
      </c>
    </row>
    <row r="764" spans="2:24" ht="47.25">
      <c r="B764" s="296"/>
      <c r="C764" s="296"/>
      <c r="D764" s="293"/>
      <c r="E764" s="33" t="s">
        <v>385</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6"/>
      <c r="C765" s="296"/>
      <c r="D765" s="293"/>
      <c r="E765" s="33" t="s">
        <v>386</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6"/>
      <c r="C766" s="296"/>
      <c r="D766" s="293"/>
      <c r="E766" s="33" t="s">
        <v>387</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6"/>
      <c r="C767" s="296"/>
      <c r="D767" s="293"/>
      <c r="E767" s="33" t="s">
        <v>388</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6"/>
      <c r="C768" s="296"/>
      <c r="D768" s="293"/>
      <c r="E768" s="33" t="s">
        <v>575</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6"/>
      <c r="C769" s="296"/>
      <c r="D769" s="293"/>
      <c r="E769" s="33" t="s">
        <v>397</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6"/>
      <c r="C770" s="296"/>
      <c r="D770" s="293"/>
      <c r="E770" s="10" t="s">
        <v>398</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6"/>
      <c r="C771" s="296"/>
      <c r="D771" s="293"/>
      <c r="E771" s="10" t="s">
        <v>399</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6"/>
      <c r="C772" s="296"/>
      <c r="D772" s="293"/>
      <c r="E772" s="10" t="s">
        <v>559</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6"/>
      <c r="C773" s="296"/>
      <c r="D773" s="293"/>
      <c r="E773" s="10" t="s">
        <v>579</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6"/>
      <c r="C774" s="296"/>
      <c r="D774" s="293"/>
      <c r="E774" s="10" t="s">
        <v>580</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6"/>
      <c r="C775" s="296"/>
      <c r="D775" s="293"/>
      <c r="E775" s="10" t="s">
        <v>581</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6"/>
      <c r="C776" s="296"/>
      <c r="D776" s="293"/>
      <c r="E776" s="130" t="s">
        <v>582</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6"/>
      <c r="C777" s="296"/>
      <c r="D777" s="293"/>
      <c r="E777" s="130" t="s">
        <v>583</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6"/>
      <c r="C778" s="296"/>
      <c r="D778" s="293"/>
      <c r="E778" s="130" t="s">
        <v>584</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6"/>
      <c r="C779" s="296"/>
      <c r="D779" s="293"/>
      <c r="E779" s="130" t="s">
        <v>778</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6"/>
      <c r="C780" s="296"/>
      <c r="D780" s="293"/>
      <c r="E780" s="130" t="s">
        <v>269</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6"/>
      <c r="C781" s="296"/>
      <c r="D781" s="293"/>
      <c r="E781" s="130" t="s">
        <v>268</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6"/>
      <c r="C782" s="296"/>
      <c r="D782" s="293"/>
      <c r="E782" s="130" t="s">
        <v>382</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6"/>
      <c r="C783" s="296"/>
      <c r="D783" s="293"/>
      <c r="E783" s="130" t="s">
        <v>383</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6"/>
      <c r="C784" s="296"/>
      <c r="D784" s="293"/>
      <c r="E784" s="130" t="s">
        <v>295</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6"/>
      <c r="C785" s="296"/>
      <c r="D785" s="293"/>
      <c r="E785" s="130" t="s">
        <v>314</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6"/>
      <c r="C786" s="296"/>
      <c r="D786" s="293"/>
      <c r="E786" s="130" t="s">
        <v>781</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6"/>
      <c r="C787" s="296"/>
      <c r="D787" s="293"/>
      <c r="E787" s="130" t="s">
        <v>119</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6"/>
      <c r="C788" s="296"/>
      <c r="D788" s="293"/>
      <c r="E788" s="130" t="s">
        <v>752</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6"/>
      <c r="C789" s="296"/>
      <c r="D789" s="293"/>
      <c r="E789" s="130" t="s">
        <v>21</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f>
        <v>280119.31</v>
      </c>
      <c r="X789" s="40">
        <f t="shared" si="99"/>
        <v>217880.69</v>
      </c>
    </row>
    <row r="790" spans="2:24" ht="63">
      <c r="B790" s="296"/>
      <c r="C790" s="296"/>
      <c r="D790" s="293"/>
      <c r="E790" s="130" t="s">
        <v>614</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6"/>
      <c r="C791" s="296"/>
      <c r="D791" s="293"/>
      <c r="E791" s="130" t="s">
        <v>426</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6"/>
      <c r="C792" s="296"/>
      <c r="D792" s="293"/>
      <c r="E792" s="10" t="s">
        <v>509</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6"/>
      <c r="C793" s="296"/>
      <c r="D793" s="293"/>
      <c r="E793" s="10" t="s">
        <v>427</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6"/>
      <c r="C794" s="296"/>
      <c r="D794" s="293"/>
      <c r="E794" s="10" t="s">
        <v>428</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303" t="s">
        <v>789</v>
      </c>
      <c r="C795" s="303" t="s">
        <v>705</v>
      </c>
      <c r="D795" s="310" t="s">
        <v>145</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6"/>
      <c r="C796" s="296"/>
      <c r="D796" s="293"/>
      <c r="E796" s="12" t="s">
        <v>679</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6"/>
      <c r="C797" s="296"/>
      <c r="D797" s="293"/>
      <c r="E797" s="33" t="s">
        <v>389</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6"/>
      <c r="C798" s="296"/>
      <c r="D798" s="293"/>
      <c r="E798" s="130" t="s">
        <v>429</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6"/>
      <c r="C799" s="296"/>
      <c r="D799" s="293"/>
      <c r="E799" s="130" t="s">
        <v>39</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306"/>
      <c r="C800" s="306"/>
      <c r="D800" s="311"/>
      <c r="E800" s="130" t="s">
        <v>270</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303" t="s">
        <v>857</v>
      </c>
      <c r="C801" s="303" t="s">
        <v>124</v>
      </c>
      <c r="D801" s="310" t="s">
        <v>858</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8397784.61</v>
      </c>
      <c r="X801" s="184">
        <f t="shared" si="99"/>
        <v>27271733.35000001</v>
      </c>
    </row>
    <row r="802" spans="2:24" ht="63">
      <c r="B802" s="296"/>
      <c r="C802" s="296"/>
      <c r="D802" s="293"/>
      <c r="E802" s="275" t="s">
        <v>779</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6"/>
      <c r="C803" s="296"/>
      <c r="D803" s="293"/>
      <c r="E803" s="275" t="s">
        <v>163</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6"/>
      <c r="C804" s="296"/>
      <c r="D804" s="293"/>
      <c r="E804" s="275" t="s">
        <v>164</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6"/>
      <c r="C805" s="296"/>
      <c r="D805" s="293"/>
      <c r="E805" s="275" t="s">
        <v>782</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6"/>
      <c r="C806" s="296"/>
      <c r="D806" s="293"/>
      <c r="E806" s="275" t="s">
        <v>126</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6"/>
      <c r="C807" s="296"/>
      <c r="D807" s="293"/>
      <c r="E807" s="276" t="s">
        <v>958</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6"/>
      <c r="C808" s="296"/>
      <c r="D808" s="293"/>
      <c r="E808" s="277" t="s">
        <v>395</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6"/>
      <c r="C809" s="296"/>
      <c r="D809" s="293"/>
      <c r="E809" s="277" t="s">
        <v>381</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6"/>
      <c r="C810" s="296"/>
      <c r="D810" s="293"/>
      <c r="E810" s="277" t="s">
        <v>301</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6"/>
      <c r="C811" s="296"/>
      <c r="D811" s="293"/>
      <c r="E811" s="277" t="s">
        <v>302</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6"/>
      <c r="C812" s="296"/>
      <c r="D812" s="293"/>
      <c r="E812" s="277" t="s">
        <v>303</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6"/>
      <c r="C813" s="296"/>
      <c r="D813" s="293"/>
      <c r="E813" s="277" t="s">
        <v>304</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6"/>
      <c r="C814" s="296"/>
      <c r="D814" s="293"/>
      <c r="E814" s="277" t="s">
        <v>754</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6"/>
      <c r="C815" s="296"/>
      <c r="D815" s="293"/>
      <c r="E815" s="277" t="s">
        <v>106</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6"/>
      <c r="C816" s="296"/>
      <c r="D816" s="293"/>
      <c r="E816" s="277" t="s">
        <v>107</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6"/>
      <c r="C817" s="296"/>
      <c r="D817" s="293"/>
      <c r="E817" s="277" t="s">
        <v>108</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6"/>
      <c r="C818" s="296"/>
      <c r="D818" s="293"/>
      <c r="E818" s="12" t="s">
        <v>40</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6"/>
      <c r="C819" s="296"/>
      <c r="D819" s="293"/>
      <c r="E819" s="12" t="s">
        <v>267</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6"/>
      <c r="C820" s="296"/>
      <c r="D820" s="293"/>
      <c r="E820" s="130" t="s">
        <v>823</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f>
        <v>12525.6</v>
      </c>
      <c r="X820" s="40">
        <f t="shared" si="99"/>
        <v>5787474.4</v>
      </c>
    </row>
    <row r="821" spans="2:24" ht="63">
      <c r="B821" s="296"/>
      <c r="C821" s="296"/>
      <c r="D821" s="293"/>
      <c r="E821" s="130" t="s">
        <v>824</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f>
        <v>119194.5</v>
      </c>
      <c r="X821" s="40">
        <f t="shared" si="99"/>
        <v>1416991.7</v>
      </c>
    </row>
    <row r="822" spans="2:24" ht="63">
      <c r="B822" s="296"/>
      <c r="C822" s="296"/>
      <c r="D822" s="293"/>
      <c r="E822" s="130" t="s">
        <v>825</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f>
        <v>618116.4099999999</v>
      </c>
      <c r="X822" s="40">
        <f t="shared" si="99"/>
        <v>887163.79</v>
      </c>
    </row>
    <row r="823" spans="2:24" ht="63">
      <c r="B823" s="296"/>
      <c r="C823" s="296"/>
      <c r="D823" s="293"/>
      <c r="E823" s="130" t="s">
        <v>110</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6"/>
      <c r="C824" s="296"/>
      <c r="D824" s="293"/>
      <c r="E824" s="130" t="s">
        <v>910</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6"/>
      <c r="C825" s="296"/>
      <c r="D825" s="293"/>
      <c r="E825" s="130" t="s">
        <v>109</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6"/>
      <c r="C826" s="296"/>
      <c r="D826" s="293"/>
      <c r="E826" s="130" t="s">
        <v>514</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6"/>
      <c r="C827" s="296"/>
      <c r="D827" s="293"/>
      <c r="E827" s="130" t="s">
        <v>305</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6"/>
      <c r="C828" s="296"/>
      <c r="D828" s="293"/>
      <c r="E828" s="130" t="s">
        <v>306</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6"/>
      <c r="C829" s="296"/>
      <c r="D829" s="293"/>
      <c r="E829" s="130" t="s">
        <v>307</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6"/>
      <c r="C830" s="296"/>
      <c r="D830" s="293"/>
      <c r="E830" s="130" t="s">
        <v>308</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6"/>
      <c r="C831" s="296"/>
      <c r="D831" s="293"/>
      <c r="E831" s="130" t="s">
        <v>309</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6"/>
      <c r="C832" s="296"/>
      <c r="D832" s="293"/>
      <c r="E832" s="130" t="s">
        <v>310</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6"/>
      <c r="C833" s="296"/>
      <c r="D833" s="293"/>
      <c r="E833" s="130" t="s">
        <v>272</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6"/>
      <c r="C834" s="296"/>
      <c r="D834" s="293"/>
      <c r="E834" s="130" t="s">
        <v>951</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6"/>
      <c r="C835" s="296"/>
      <c r="D835" s="293"/>
      <c r="E835" s="130" t="s">
        <v>952</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6"/>
      <c r="C836" s="296"/>
      <c r="D836" s="293"/>
      <c r="E836" s="130" t="s">
        <v>953</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9"/>
        <v>30168.770000000004</v>
      </c>
    </row>
    <row r="837" spans="2:24" ht="63">
      <c r="B837" s="296"/>
      <c r="C837" s="296"/>
      <c r="D837" s="293"/>
      <c r="E837" s="130" t="s">
        <v>755</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f>
        <v>909494.48</v>
      </c>
      <c r="X837" s="40">
        <f t="shared" si="99"/>
        <v>242411.52000000002</v>
      </c>
    </row>
    <row r="838" spans="2:24" ht="63">
      <c r="B838" s="296"/>
      <c r="C838" s="296"/>
      <c r="D838" s="293"/>
      <c r="E838" s="130" t="s">
        <v>247</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6"/>
      <c r="C839" s="296"/>
      <c r="D839" s="293"/>
      <c r="E839" s="130" t="s">
        <v>756</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6"/>
      <c r="C840" s="296"/>
      <c r="D840" s="293"/>
      <c r="E840" s="130" t="s">
        <v>219</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9"/>
        <v>159296.53</v>
      </c>
    </row>
    <row r="841" spans="2:24" ht="47.25">
      <c r="B841" s="296"/>
      <c r="C841" s="296"/>
      <c r="D841" s="293"/>
      <c r="E841" s="130" t="s">
        <v>100</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6"/>
      <c r="C842" s="296"/>
      <c r="D842" s="293"/>
      <c r="E842" s="130" t="s">
        <v>101</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9"/>
        <v>311404.18000000005</v>
      </c>
    </row>
    <row r="843" spans="2:24" ht="78.75">
      <c r="B843" s="296"/>
      <c r="C843" s="296"/>
      <c r="D843" s="293"/>
      <c r="E843" s="130" t="s">
        <v>12</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6"/>
      <c r="C844" s="296"/>
      <c r="D844" s="293"/>
      <c r="E844" s="130" t="s">
        <v>13</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6"/>
      <c r="C845" s="296"/>
      <c r="D845" s="293"/>
      <c r="E845" s="130" t="s">
        <v>17</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6"/>
      <c r="C846" s="296"/>
      <c r="D846" s="293"/>
      <c r="E846" s="130" t="s">
        <v>416</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f>
        <v>115000</v>
      </c>
      <c r="X846" s="40">
        <f t="shared" si="99"/>
        <v>663282</v>
      </c>
    </row>
    <row r="847" spans="2:24" ht="63">
      <c r="B847" s="296"/>
      <c r="C847" s="296"/>
      <c r="D847" s="293"/>
      <c r="E847" s="130" t="s">
        <v>221</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6"/>
      <c r="C848" s="296"/>
      <c r="D848" s="293"/>
      <c r="E848" s="130" t="s">
        <v>102</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6"/>
      <c r="C849" s="296"/>
      <c r="D849" s="293"/>
      <c r="E849" s="130" t="s">
        <v>103</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6"/>
      <c r="C850" s="296"/>
      <c r="D850" s="293"/>
      <c r="E850" s="130" t="s">
        <v>201</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6"/>
      <c r="C851" s="296"/>
      <c r="D851" s="293"/>
      <c r="E851" s="130" t="s">
        <v>481</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6"/>
      <c r="C852" s="296"/>
      <c r="D852" s="293"/>
      <c r="E852" s="134" t="s">
        <v>430</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307" t="s">
        <v>785</v>
      </c>
      <c r="C853" s="307" t="s">
        <v>658</v>
      </c>
      <c r="D853" s="310" t="s">
        <v>248</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312"/>
      <c r="C854" s="312"/>
      <c r="D854" s="293"/>
      <c r="E854" s="135" t="s">
        <v>431</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312"/>
      <c r="C855" s="312"/>
      <c r="D855" s="293"/>
      <c r="E855" s="53" t="s">
        <v>432</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312"/>
      <c r="C856" s="312"/>
      <c r="D856" s="293"/>
      <c r="E856" s="136" t="s">
        <v>433</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308"/>
      <c r="C857" s="308"/>
      <c r="D857" s="311"/>
      <c r="E857" s="136" t="s">
        <v>434</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00" t="s">
        <v>786</v>
      </c>
      <c r="C858" s="300" t="s">
        <v>603</v>
      </c>
      <c r="D858" s="309" t="s">
        <v>795</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1576281.1300000001</v>
      </c>
      <c r="X858" s="184">
        <f t="shared" si="104"/>
        <v>1709335.2</v>
      </c>
    </row>
    <row r="859" spans="2:24" ht="94.5">
      <c r="B859" s="300"/>
      <c r="C859" s="300"/>
      <c r="D859" s="309"/>
      <c r="E859" s="19" t="s">
        <v>513</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00"/>
      <c r="C860" s="300"/>
      <c r="D860" s="309"/>
      <c r="E860" s="10" t="s">
        <v>18</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00"/>
      <c r="C861" s="300"/>
      <c r="D861" s="309"/>
      <c r="E861" s="28" t="s">
        <v>24</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00"/>
      <c r="C862" s="300"/>
      <c r="D862" s="309"/>
      <c r="E862" s="28" t="s">
        <v>25</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00"/>
      <c r="C863" s="300"/>
      <c r="D863" s="309"/>
      <c r="E863" s="130" t="s">
        <v>435</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00"/>
      <c r="C864" s="300"/>
      <c r="D864" s="309"/>
      <c r="E864" s="130" t="s">
        <v>436</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00"/>
      <c r="C865" s="300"/>
      <c r="D865" s="309"/>
      <c r="E865" s="130" t="s">
        <v>323</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00"/>
      <c r="C866" s="300"/>
      <c r="D866" s="309"/>
      <c r="E866" s="130" t="s">
        <v>271</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00"/>
      <c r="C867" s="300"/>
      <c r="D867" s="309"/>
      <c r="E867" s="137" t="s">
        <v>184</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00"/>
      <c r="C868" s="300"/>
      <c r="D868" s="309"/>
      <c r="E868" s="130" t="s">
        <v>84</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00"/>
      <c r="C869" s="300"/>
      <c r="D869" s="309"/>
      <c r="E869" s="36" t="s">
        <v>274</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00"/>
      <c r="C870" s="300"/>
      <c r="D870" s="309"/>
      <c r="E870" s="10" t="s">
        <v>275</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00"/>
      <c r="C871" s="300"/>
      <c r="D871" s="309"/>
      <c r="E871" s="10" t="s">
        <v>85</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00"/>
      <c r="C872" s="300"/>
      <c r="D872" s="309"/>
      <c r="E872" s="10" t="s">
        <v>86</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00"/>
      <c r="C873" s="300"/>
      <c r="D873" s="309"/>
      <c r="E873" s="36" t="s">
        <v>132</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164622.75</v>
      </c>
      <c r="X873" s="40">
        <f t="shared" si="104"/>
        <v>97511.79000000001</v>
      </c>
    </row>
    <row r="874" spans="2:24" ht="94.5">
      <c r="B874" s="300"/>
      <c r="C874" s="300"/>
      <c r="D874" s="309"/>
      <c r="E874" s="33" t="s">
        <v>26</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00"/>
      <c r="C875" s="300"/>
      <c r="D875" s="309"/>
      <c r="E875" s="33" t="s">
        <v>27</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00"/>
      <c r="C876" s="300"/>
      <c r="D876" s="309"/>
      <c r="E876" s="33" t="s">
        <v>646</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f>
        <v>28400</v>
      </c>
      <c r="X876" s="40">
        <f t="shared" si="104"/>
        <v>56600</v>
      </c>
    </row>
    <row r="877" spans="2:24" ht="63">
      <c r="B877" s="300"/>
      <c r="C877" s="300"/>
      <c r="D877" s="309"/>
      <c r="E877" s="33" t="s">
        <v>647</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298" t="s">
        <v>122</v>
      </c>
      <c r="E878" s="299"/>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302" t="s">
        <v>653</v>
      </c>
      <c r="C879" s="302" t="s">
        <v>651</v>
      </c>
      <c r="D879" s="291" t="s">
        <v>32</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302"/>
      <c r="C880" s="302"/>
      <c r="D880" s="291"/>
      <c r="E880" s="31" t="s">
        <v>390</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00" t="s">
        <v>786</v>
      </c>
      <c r="C881" s="300" t="s">
        <v>603</v>
      </c>
      <c r="D881" s="309" t="s">
        <v>795</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00"/>
      <c r="C882" s="300"/>
      <c r="D882" s="309"/>
      <c r="E882" s="39" t="s">
        <v>28</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00"/>
      <c r="C883" s="300"/>
      <c r="D883" s="309"/>
      <c r="E883" s="11" t="s">
        <v>29</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00"/>
      <c r="C884" s="300"/>
      <c r="D884" s="309"/>
      <c r="E884" s="139" t="s">
        <v>648</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00"/>
      <c r="C885" s="300"/>
      <c r="D885" s="309"/>
      <c r="E885" s="139" t="s">
        <v>719</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00"/>
      <c r="C886" s="300"/>
      <c r="D886" s="309"/>
      <c r="E886" s="39" t="s">
        <v>30</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00"/>
      <c r="C887" s="300"/>
      <c r="D887" s="309"/>
      <c r="E887" s="41" t="s">
        <v>636</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00"/>
      <c r="C888" s="300"/>
      <c r="D888" s="309"/>
      <c r="E888" s="139" t="s">
        <v>511</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00"/>
      <c r="C889" s="300"/>
      <c r="D889" s="309"/>
      <c r="E889" s="42" t="s">
        <v>0</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00"/>
      <c r="C890" s="300"/>
      <c r="D890" s="309"/>
      <c r="E890" s="31" t="s">
        <v>390</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00"/>
      <c r="C891" s="300"/>
      <c r="D891" s="309"/>
      <c r="E891" s="31" t="s">
        <v>391</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00"/>
      <c r="C892" s="300"/>
      <c r="D892" s="309"/>
      <c r="E892" s="31" t="s">
        <v>446</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13" t="s">
        <v>418</v>
      </c>
      <c r="E893" s="314"/>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15" t="s">
        <v>653</v>
      </c>
      <c r="C894" s="315" t="s">
        <v>651</v>
      </c>
      <c r="D894" s="309" t="s">
        <v>32</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15"/>
      <c r="C895" s="315"/>
      <c r="D895" s="309"/>
      <c r="E895" s="51" t="s">
        <v>419</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15"/>
      <c r="C896" s="315"/>
      <c r="D896" s="309"/>
      <c r="E896" s="51" t="s">
        <v>558</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15"/>
      <c r="C897" s="315"/>
      <c r="D897" s="309"/>
      <c r="E897" s="51" t="s">
        <v>335</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15"/>
      <c r="C898" s="315"/>
      <c r="D898" s="309"/>
      <c r="E898" s="51" t="s">
        <v>67</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13" t="s">
        <v>68</v>
      </c>
      <c r="E899" s="314"/>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1228936</v>
      </c>
      <c r="X899" s="60">
        <f t="shared" si="104"/>
        <v>200000</v>
      </c>
    </row>
    <row r="900" spans="2:24" ht="15.75">
      <c r="B900" s="307" t="s">
        <v>832</v>
      </c>
      <c r="C900" s="307" t="s">
        <v>123</v>
      </c>
      <c r="D900" s="310" t="s">
        <v>69</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312"/>
      <c r="C901" s="312"/>
      <c r="D901" s="293"/>
      <c r="E901" s="51" t="s">
        <v>220</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312"/>
      <c r="C902" s="312"/>
      <c r="D902" s="293"/>
      <c r="E902" s="51" t="s">
        <v>159</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308"/>
      <c r="C903" s="308"/>
      <c r="D903" s="311"/>
      <c r="E903" s="51" t="s">
        <v>760</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307" t="s">
        <v>728</v>
      </c>
      <c r="C904" s="307" t="s">
        <v>123</v>
      </c>
      <c r="D904" s="310" t="s">
        <v>554</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0</v>
      </c>
      <c r="X904" s="184">
        <f t="shared" si="104"/>
        <v>200000</v>
      </c>
    </row>
    <row r="905" spans="2:24" ht="94.5">
      <c r="B905" s="308"/>
      <c r="C905" s="308"/>
      <c r="D905" s="311"/>
      <c r="E905" s="42" t="s">
        <v>392</v>
      </c>
      <c r="F905" s="57"/>
      <c r="G905" s="61"/>
      <c r="H905" s="214"/>
      <c r="I905" s="247">
        <v>3220</v>
      </c>
      <c r="J905" s="9">
        <v>200000</v>
      </c>
      <c r="K905" s="49"/>
      <c r="L905" s="49"/>
      <c r="M905" s="49"/>
      <c r="N905" s="49"/>
      <c r="O905" s="49"/>
      <c r="P905" s="49"/>
      <c r="Q905" s="49"/>
      <c r="R905" s="49">
        <v>100000</v>
      </c>
      <c r="S905" s="49"/>
      <c r="T905" s="49">
        <v>100000</v>
      </c>
      <c r="U905" s="49"/>
      <c r="V905" s="49"/>
      <c r="W905" s="49"/>
      <c r="X905" s="40">
        <f t="shared" si="104"/>
        <v>200000</v>
      </c>
    </row>
    <row r="906" spans="2:24" ht="15.75">
      <c r="B906" s="330" t="s">
        <v>88</v>
      </c>
      <c r="C906" s="330" t="s">
        <v>123</v>
      </c>
      <c r="D906" s="292" t="s">
        <v>89</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312"/>
      <c r="C907" s="312"/>
      <c r="D907" s="293"/>
      <c r="E907" s="51" t="s">
        <v>90</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31"/>
      <c r="C908" s="331"/>
      <c r="D908" s="294"/>
      <c r="E908" s="51" t="s">
        <v>91</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707</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123697528.05999999</v>
      </c>
      <c r="X909" s="60">
        <f t="shared" si="104"/>
        <v>119854370.80000003</v>
      </c>
    </row>
    <row r="910" spans="2:24" ht="126">
      <c r="B910" s="174">
        <v>180411</v>
      </c>
      <c r="C910" s="174"/>
      <c r="D910" s="174" t="s">
        <v>539</v>
      </c>
      <c r="E910" s="174" t="s">
        <v>331</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27" t="s">
        <v>543</v>
      </c>
      <c r="C911" s="328"/>
      <c r="D911" s="329"/>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123697528.05999999</v>
      </c>
      <c r="X911" s="60">
        <f t="shared" si="104"/>
        <v>133823423.60000004</v>
      </c>
    </row>
  </sheetData>
  <sheetProtection/>
  <mergeCells count="195">
    <mergeCell ref="B390:B409"/>
    <mergeCell ref="C390:C409"/>
    <mergeCell ref="B411:B467"/>
    <mergeCell ref="C411:C467"/>
    <mergeCell ref="C281:C294"/>
    <mergeCell ref="B298:B301"/>
    <mergeCell ref="C342:C358"/>
    <mergeCell ref="C368:C381"/>
    <mergeCell ref="B368:B381"/>
    <mergeCell ref="B311:B315"/>
    <mergeCell ref="B340:B341"/>
    <mergeCell ref="B342:B358"/>
    <mergeCell ref="B302:B310"/>
    <mergeCell ref="C302:C310"/>
    <mergeCell ref="C298:C301"/>
    <mergeCell ref="B382:B389"/>
    <mergeCell ref="B9:I9"/>
    <mergeCell ref="B879:B880"/>
    <mergeCell ref="C879:C880"/>
    <mergeCell ref="D879:D880"/>
    <mergeCell ref="B316:B339"/>
    <mergeCell ref="D316:D339"/>
    <mergeCell ref="B362:B367"/>
    <mergeCell ref="C362:C367"/>
    <mergeCell ref="B2:I2"/>
    <mergeCell ref="B13:I13"/>
    <mergeCell ref="B12:I12"/>
    <mergeCell ref="B3:I3"/>
    <mergeCell ref="B4:I4"/>
    <mergeCell ref="B5:I5"/>
    <mergeCell ref="B6:I6"/>
    <mergeCell ref="B10:I10"/>
    <mergeCell ref="B11:I11"/>
    <mergeCell ref="B7:I7"/>
    <mergeCell ref="I607:I608"/>
    <mergeCell ref="D302:D310"/>
    <mergeCell ref="C316:C339"/>
    <mergeCell ref="D382:D389"/>
    <mergeCell ref="C382:C389"/>
    <mergeCell ref="D362:D367"/>
    <mergeCell ref="C311:C315"/>
    <mergeCell ref="D311:D315"/>
    <mergeCell ref="D410:E410"/>
    <mergeCell ref="E607:E608"/>
    <mergeCell ref="C47:C160"/>
    <mergeCell ref="D17:E17"/>
    <mergeCell ref="B18:B32"/>
    <mergeCell ref="D18:D32"/>
    <mergeCell ref="D37:E37"/>
    <mergeCell ref="B47:B160"/>
    <mergeCell ref="B494:B525"/>
    <mergeCell ref="D494:D525"/>
    <mergeCell ref="B161:B280"/>
    <mergeCell ref="C161:C280"/>
    <mergeCell ref="B281:B294"/>
    <mergeCell ref="B359:B361"/>
    <mergeCell ref="C359:C361"/>
    <mergeCell ref="D340:D341"/>
    <mergeCell ref="C295:C297"/>
    <mergeCell ref="B295:B297"/>
    <mergeCell ref="D537:D543"/>
    <mergeCell ref="B531:B535"/>
    <mergeCell ref="C531:C535"/>
    <mergeCell ref="D531:D535"/>
    <mergeCell ref="B468:B493"/>
    <mergeCell ref="C468:C493"/>
    <mergeCell ref="D468:D493"/>
    <mergeCell ref="B544:B545"/>
    <mergeCell ref="C544:C545"/>
    <mergeCell ref="D544:D545"/>
    <mergeCell ref="C494:C525"/>
    <mergeCell ref="D536:E536"/>
    <mergeCell ref="B537:B543"/>
    <mergeCell ref="C537:C543"/>
    <mergeCell ref="B546:B553"/>
    <mergeCell ref="C546:C553"/>
    <mergeCell ref="D546:D553"/>
    <mergeCell ref="B557:B574"/>
    <mergeCell ref="C557:C574"/>
    <mergeCell ref="D557:D574"/>
    <mergeCell ref="B555:B556"/>
    <mergeCell ref="C555:C556"/>
    <mergeCell ref="D555:D556"/>
    <mergeCell ref="B575:B577"/>
    <mergeCell ref="C575:C577"/>
    <mergeCell ref="D575:D577"/>
    <mergeCell ref="B578:B597"/>
    <mergeCell ref="C578:C597"/>
    <mergeCell ref="D578:D597"/>
    <mergeCell ref="B598:B600"/>
    <mergeCell ref="C598:C600"/>
    <mergeCell ref="D598:D600"/>
    <mergeCell ref="B601:B634"/>
    <mergeCell ref="C601:C634"/>
    <mergeCell ref="D601:D634"/>
    <mergeCell ref="B635:B686"/>
    <mergeCell ref="C635:C686"/>
    <mergeCell ref="D635:D686"/>
    <mergeCell ref="B687:B688"/>
    <mergeCell ref="C687:C688"/>
    <mergeCell ref="D687:D688"/>
    <mergeCell ref="D689:D692"/>
    <mergeCell ref="B693:B695"/>
    <mergeCell ref="C693:C695"/>
    <mergeCell ref="D693:D695"/>
    <mergeCell ref="C689:C692"/>
    <mergeCell ref="B689:B692"/>
    <mergeCell ref="D732:D733"/>
    <mergeCell ref="D893:E893"/>
    <mergeCell ref="B708:B713"/>
    <mergeCell ref="C708:C713"/>
    <mergeCell ref="D708:D713"/>
    <mergeCell ref="B714:B729"/>
    <mergeCell ref="C714:C729"/>
    <mergeCell ref="D714:D729"/>
    <mergeCell ref="C795:C800"/>
    <mergeCell ref="D795:D800"/>
    <mergeCell ref="D281:D294"/>
    <mergeCell ref="D342:D358"/>
    <mergeCell ref="D46:E46"/>
    <mergeCell ref="D47:D160"/>
    <mergeCell ref="D161:D280"/>
    <mergeCell ref="D298:D301"/>
    <mergeCell ref="D295:D297"/>
    <mergeCell ref="D368:D381"/>
    <mergeCell ref="C340:C341"/>
    <mergeCell ref="E521:E522"/>
    <mergeCell ref="D411:D467"/>
    <mergeCell ref="D390:D409"/>
    <mergeCell ref="D359:D361"/>
    <mergeCell ref="B911:D911"/>
    <mergeCell ref="B904:B905"/>
    <mergeCell ref="C900:C903"/>
    <mergeCell ref="D900:D903"/>
    <mergeCell ref="B900:B903"/>
    <mergeCell ref="D906:D908"/>
    <mergeCell ref="D904:D905"/>
    <mergeCell ref="B906:B908"/>
    <mergeCell ref="C906:C908"/>
    <mergeCell ref="C904:C905"/>
    <mergeCell ref="B14:I14"/>
    <mergeCell ref="C18:C32"/>
    <mergeCell ref="B38:B45"/>
    <mergeCell ref="C38:C45"/>
    <mergeCell ref="D33:D36"/>
    <mergeCell ref="C33:C36"/>
    <mergeCell ref="B33:B36"/>
    <mergeCell ref="D38:D45"/>
    <mergeCell ref="C701:C703"/>
    <mergeCell ref="B881:B892"/>
    <mergeCell ref="B734:B738"/>
    <mergeCell ref="C801:C852"/>
    <mergeCell ref="C734:C738"/>
    <mergeCell ref="B739:B742"/>
    <mergeCell ref="C739:C742"/>
    <mergeCell ref="B853:B857"/>
    <mergeCell ref="C881:C892"/>
    <mergeCell ref="B795:B800"/>
    <mergeCell ref="D899:E899"/>
    <mergeCell ref="B894:B898"/>
    <mergeCell ref="C894:C898"/>
    <mergeCell ref="D894:D898"/>
    <mergeCell ref="D881:D892"/>
    <mergeCell ref="D878:E878"/>
    <mergeCell ref="D801:D852"/>
    <mergeCell ref="C853:C857"/>
    <mergeCell ref="D853:D857"/>
    <mergeCell ref="D704:E704"/>
    <mergeCell ref="C858:C877"/>
    <mergeCell ref="D858:D877"/>
    <mergeCell ref="D734:D738"/>
    <mergeCell ref="D739:D742"/>
    <mergeCell ref="D705:D707"/>
    <mergeCell ref="D743:D794"/>
    <mergeCell ref="C730:C731"/>
    <mergeCell ref="D730:D731"/>
    <mergeCell ref="C732:C733"/>
    <mergeCell ref="B858:B877"/>
    <mergeCell ref="B743:B794"/>
    <mergeCell ref="C743:C794"/>
    <mergeCell ref="C705:C707"/>
    <mergeCell ref="B730:B731"/>
    <mergeCell ref="B732:B733"/>
    <mergeCell ref="B801:B852"/>
    <mergeCell ref="B705:B707"/>
    <mergeCell ref="B8:I8"/>
    <mergeCell ref="D701:D703"/>
    <mergeCell ref="D526:D530"/>
    <mergeCell ref="C526:C530"/>
    <mergeCell ref="B526:B530"/>
    <mergeCell ref="D554:E554"/>
    <mergeCell ref="B696:B700"/>
    <mergeCell ref="C696:C700"/>
    <mergeCell ref="D696:D700"/>
    <mergeCell ref="B701:B703"/>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2015-12-01T14:43:04Z</dcterms:modified>
  <cp:category/>
  <cp:version/>
  <cp:contentType/>
  <cp:contentStatus/>
</cp:coreProperties>
</file>